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75" windowWidth="12120" windowHeight="9120" tabRatio="599" activeTab="0"/>
  </bookViews>
  <sheets>
    <sheet name="총괄표" sheetId="1" r:id="rId1"/>
    <sheet name="예.결산비교표" sheetId="2" r:id="rId2"/>
    <sheet name="세부명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<sst xmlns="http://schemas.openxmlformats.org/spreadsheetml/2006/main" count="959" uniqueCount="754">
  <si>
    <t>세입예산(안) 명세</t>
  </si>
  <si>
    <t>&lt;단위 : 원&gt;</t>
  </si>
  <si>
    <t>과       목</t>
  </si>
  <si>
    <t xml:space="preserve">  목</t>
  </si>
  <si>
    <t xml:space="preserve">1. 회장 찬조금 </t>
  </si>
  <si>
    <t>국고보조금</t>
  </si>
  <si>
    <t>1. 동,하계 합숙훈련비 보조</t>
  </si>
  <si>
    <t>국가대표선수육성</t>
  </si>
  <si>
    <t>국내훈련비</t>
  </si>
  <si>
    <t>1. 국가대표 훈련비 보조</t>
  </si>
  <si>
    <t>국제대회파견</t>
  </si>
  <si>
    <t>대회운영비 지원</t>
  </si>
  <si>
    <t>국내요트경기대회개최</t>
  </si>
  <si>
    <t>1. 대회운영비 보조</t>
  </si>
  <si>
    <t>공단지원금</t>
  </si>
  <si>
    <t>경기력향상사업비</t>
  </si>
  <si>
    <t>1. 경기력향상 사업비</t>
  </si>
  <si>
    <t>경상사업비</t>
  </si>
  <si>
    <t>인  건  비</t>
  </si>
  <si>
    <t>복리후생비</t>
  </si>
  <si>
    <t>800,000*12월=</t>
  </si>
  <si>
    <t>기타사업수입</t>
  </si>
  <si>
    <t>주관단체지원금</t>
  </si>
  <si>
    <t>1. 국내대회 주관단체 지원금</t>
  </si>
  <si>
    <t>출전등록비</t>
  </si>
  <si>
    <t>잡  수  익</t>
  </si>
  <si>
    <t>1. 현금.예금</t>
  </si>
  <si>
    <t>세출예산(안) 명세</t>
  </si>
  <si>
    <t>과     목</t>
  </si>
  <si>
    <t>동.하계국내훈련</t>
  </si>
  <si>
    <t>1. 훈 련 비</t>
  </si>
  <si>
    <t xml:space="preserve"> 가. 식비 및 간식비</t>
  </si>
  <si>
    <t>21,000*33명*24일*2회=</t>
  </si>
  <si>
    <t xml:space="preserve"> 다. 지도자 수당</t>
  </si>
  <si>
    <t>60,000*3명*24일*2회=</t>
  </si>
  <si>
    <t xml:space="preserve"> 라. 방한복</t>
  </si>
  <si>
    <t>52,000*33명*1회=</t>
  </si>
  <si>
    <t xml:space="preserve"> 마. 트레이닝복 </t>
  </si>
  <si>
    <t xml:space="preserve"> 바. 용품비(쉬트,블록 앵커 등)</t>
  </si>
  <si>
    <t xml:space="preserve"> 사. 약품구입비</t>
  </si>
  <si>
    <t>3,000*33명*2회=</t>
  </si>
  <si>
    <t xml:space="preserve"> 아. 경기정운반비</t>
  </si>
  <si>
    <t xml:space="preserve"> 자. 유류대(오일포함)</t>
  </si>
  <si>
    <t xml:space="preserve"> 차. 코치보트 차터비</t>
  </si>
  <si>
    <t xml:space="preserve"> 카. 목욕비</t>
  </si>
  <si>
    <t>20,000*4명*2회=</t>
  </si>
  <si>
    <t xml:space="preserve"> 하. 전임지도자 연구비</t>
  </si>
  <si>
    <t>1. 파견경비</t>
  </si>
  <si>
    <t>국가대표</t>
  </si>
  <si>
    <t xml:space="preserve">     1) 선수</t>
  </si>
  <si>
    <t xml:space="preserve">  가. 항공료</t>
  </si>
  <si>
    <t xml:space="preserve">  마. 업무추진비</t>
  </si>
  <si>
    <t>1. 대회 경비</t>
  </si>
  <si>
    <t xml:space="preserve">      - 숙박비</t>
  </si>
  <si>
    <t xml:space="preserve">      - 식  비</t>
  </si>
  <si>
    <t xml:space="preserve">      - 교통비</t>
  </si>
  <si>
    <t xml:space="preserve">      - 트로피</t>
  </si>
  <si>
    <t xml:space="preserve">      - 상장 및 상장케이스</t>
  </si>
  <si>
    <t xml:space="preserve">  나. 시 상 비 </t>
  </si>
  <si>
    <t>6,000*110개=</t>
  </si>
  <si>
    <t>100,000*3개=</t>
  </si>
  <si>
    <t>요트경기대회</t>
  </si>
  <si>
    <t xml:space="preserve">  다. 인쇄비(범주지시서)</t>
  </si>
  <si>
    <t xml:space="preserve">  라. 부서별 회의비</t>
  </si>
  <si>
    <t xml:space="preserve">  마. 보험료</t>
  </si>
  <si>
    <t xml:space="preserve">  가. 운영요원 운영비</t>
  </si>
  <si>
    <t>제6회</t>
  </si>
  <si>
    <t>종별학생선수권</t>
  </si>
  <si>
    <t>대회</t>
  </si>
  <si>
    <t xml:space="preserve">  라. 인쇄비</t>
  </si>
  <si>
    <t>체육대회</t>
  </si>
  <si>
    <t xml:space="preserve">  다. 부서별 회의비</t>
  </si>
  <si>
    <t>1. 회의 참가비</t>
  </si>
  <si>
    <t>국제기구연회비</t>
  </si>
  <si>
    <t>1. 연회비 납부</t>
  </si>
  <si>
    <t xml:space="preserve"> 경상사업비</t>
  </si>
  <si>
    <t>회 의 비</t>
  </si>
  <si>
    <t>1. 회 의 비</t>
  </si>
  <si>
    <t>인 건 비</t>
  </si>
  <si>
    <t>1. 사무국직원  4명 인건비 (급여 및 퇴직금포함)</t>
  </si>
  <si>
    <t>경 조 비</t>
  </si>
  <si>
    <t>출 장 비</t>
  </si>
  <si>
    <t>행정전산화</t>
  </si>
  <si>
    <t xml:space="preserve">   나. 우편료,택배,킥서비스</t>
  </si>
  <si>
    <t xml:space="preserve">   가. 전산소모품비 및 부품</t>
  </si>
  <si>
    <t xml:space="preserve">   나. 사무용품비</t>
  </si>
  <si>
    <t xml:space="preserve">   바. 차류 및 음료</t>
  </si>
  <si>
    <t>신문5개지 및 일반도서</t>
  </si>
  <si>
    <t>1. 전임국장 전도금 미정산 건</t>
  </si>
  <si>
    <t>1. 법인화 추진비</t>
  </si>
  <si>
    <t xml:space="preserve"> 가. 창립총회경비</t>
  </si>
  <si>
    <t xml:space="preserve"> 나. 법인등기 수수료외</t>
  </si>
  <si>
    <t>1. 예 비 비</t>
  </si>
  <si>
    <t>세 출  합 계</t>
  </si>
  <si>
    <t>전  도  금</t>
  </si>
  <si>
    <t>100,000*2척*5일=</t>
  </si>
  <si>
    <t>63,000*33명*2회=</t>
  </si>
  <si>
    <t>2,505,000*2회=</t>
  </si>
  <si>
    <t>16,000*33명*23박*2회=</t>
  </si>
  <si>
    <t>전 도 금</t>
  </si>
  <si>
    <t xml:space="preserve">  나. 운영정 유류비</t>
  </si>
  <si>
    <t xml:space="preserve">  다. 운영요원 운영비</t>
  </si>
  <si>
    <t xml:space="preserve">  나. 체재비</t>
  </si>
  <si>
    <t xml:space="preserve">  가. ISAF 연회비</t>
  </si>
  <si>
    <t xml:space="preserve">  나. ASAF 연회비</t>
  </si>
  <si>
    <t xml:space="preserve">  (운영비)</t>
  </si>
  <si>
    <t>세 입  합 계</t>
  </si>
  <si>
    <t>관</t>
  </si>
  <si>
    <t>항</t>
  </si>
  <si>
    <t xml:space="preserve"> </t>
  </si>
  <si>
    <t xml:space="preserve">  가. 운영정 임차비</t>
  </si>
  <si>
    <t>예 산 액</t>
  </si>
  <si>
    <t>목</t>
  </si>
  <si>
    <t>동.하계합숙훈련</t>
  </si>
  <si>
    <t>과      목</t>
  </si>
  <si>
    <t>행정비 지원</t>
  </si>
  <si>
    <t xml:space="preserve"> 나. 숙박비</t>
  </si>
  <si>
    <t xml:space="preserve">      - 메 달</t>
  </si>
  <si>
    <t>포 상 비</t>
  </si>
  <si>
    <t>후보선수의 육성</t>
  </si>
  <si>
    <t>선수의 육성</t>
  </si>
  <si>
    <t xml:space="preserve">  나. 인쇄비</t>
  </si>
  <si>
    <t xml:space="preserve">  라. 보험료</t>
  </si>
  <si>
    <t>행정지원 사업</t>
  </si>
  <si>
    <t>예 비 비</t>
  </si>
  <si>
    <t>1. 국내전국대회 선수출전등록비(4개대회)</t>
  </si>
  <si>
    <t>선급법인세</t>
  </si>
  <si>
    <t>1. 행정보조비</t>
  </si>
  <si>
    <t>1. 선급법인세 환급 (이자소득세)</t>
  </si>
  <si>
    <t xml:space="preserve"> 가. 항공료</t>
  </si>
  <si>
    <t xml:space="preserve">  다. 클래스 멤버피 (420,470)</t>
  </si>
  <si>
    <t xml:space="preserve">     4) 지도자 경기력향상 연구비</t>
  </si>
  <si>
    <t>&lt;단위 : 원&gt;</t>
  </si>
  <si>
    <t>세             입</t>
  </si>
  <si>
    <t>세             출</t>
  </si>
  <si>
    <t>과     목</t>
  </si>
  <si>
    <t>금     액</t>
  </si>
  <si>
    <t>관</t>
  </si>
  <si>
    <t>항</t>
  </si>
  <si>
    <t>찬 조 금</t>
  </si>
  <si>
    <t>회장찬조금</t>
  </si>
  <si>
    <t>임원찬조금</t>
  </si>
  <si>
    <t>국고보조금</t>
  </si>
  <si>
    <t>후보선수의 육성</t>
  </si>
  <si>
    <t>국가대표선수의 육성</t>
  </si>
  <si>
    <t>공단지원금</t>
  </si>
  <si>
    <t>경기력향상 사업비</t>
  </si>
  <si>
    <t>경상비(인건비,행정비외)</t>
  </si>
  <si>
    <t>기타사업 수입</t>
  </si>
  <si>
    <t>주관단체 지원금</t>
  </si>
  <si>
    <t>선급법인세</t>
  </si>
  <si>
    <t>행정지원사업</t>
  </si>
  <si>
    <t>잡수익</t>
  </si>
  <si>
    <t>포 상 비</t>
  </si>
  <si>
    <t>예 비 비</t>
  </si>
  <si>
    <t>합    계</t>
  </si>
  <si>
    <t>합     계</t>
  </si>
  <si>
    <t>행정보조비</t>
  </si>
  <si>
    <t>산     출     내     역</t>
  </si>
  <si>
    <t>찬 조 금</t>
  </si>
  <si>
    <t xml:space="preserve">  다. 선수단 환영파티</t>
  </si>
  <si>
    <t xml:space="preserve">  마. 부서별 회의비</t>
  </si>
  <si>
    <t>2. 건강보험료 부담금</t>
  </si>
  <si>
    <t>접 대 비</t>
  </si>
  <si>
    <t>자산취득비</t>
  </si>
  <si>
    <t>300,000*12월</t>
  </si>
  <si>
    <t>업무추진비</t>
  </si>
  <si>
    <t>1. 업무추진비</t>
  </si>
  <si>
    <t>1,000,000*2회</t>
  </si>
  <si>
    <t>행 정 비</t>
  </si>
  <si>
    <t>100,000*12월</t>
  </si>
  <si>
    <t>2. 일반 사무비</t>
  </si>
  <si>
    <t xml:space="preserve">   다. 사무용 집기 수리비</t>
  </si>
  <si>
    <t>50,000*12월</t>
  </si>
  <si>
    <t>사무환경개선</t>
  </si>
  <si>
    <t>1. 사무실 실내환경 개선비</t>
  </si>
  <si>
    <t>1. 국민연금 부담금</t>
  </si>
  <si>
    <t>3. 고용보험 부담금</t>
  </si>
  <si>
    <t>4. 산재보험료료 부담금</t>
  </si>
  <si>
    <t>1. 경.조사비 및 축.조화대</t>
  </si>
  <si>
    <t>1. 접대비</t>
  </si>
  <si>
    <t>3. 업무섭외비</t>
  </si>
  <si>
    <t>1. 국내 업무출장비</t>
  </si>
  <si>
    <t>1. 컴퓨터 본체 및 모니터</t>
  </si>
  <si>
    <t>전년도이월금</t>
  </si>
  <si>
    <t>미 수 금</t>
  </si>
  <si>
    <t>현금,예금</t>
  </si>
  <si>
    <t>230,000*4분기</t>
  </si>
  <si>
    <t>현금.예금</t>
  </si>
  <si>
    <t>미수금(전도금포함)</t>
  </si>
  <si>
    <t>미지급금</t>
  </si>
  <si>
    <t>미지급금(예수금포함)</t>
  </si>
  <si>
    <t xml:space="preserve">  가. 운영요원 운영비</t>
  </si>
  <si>
    <t>해군참모총장배</t>
  </si>
  <si>
    <t>전국요트경기대회</t>
  </si>
  <si>
    <t>500,000*12월</t>
  </si>
  <si>
    <t>1대</t>
  </si>
  <si>
    <t>400,000*12월</t>
  </si>
  <si>
    <t>홍보물판매수익</t>
  </si>
  <si>
    <t xml:space="preserve">1. 예금이자,계측증명서 발급비,서적판매 </t>
  </si>
  <si>
    <t>홍보물 판매수익</t>
  </si>
  <si>
    <t>1. 협회 홍보물 (기념품 등) 판매수익</t>
  </si>
  <si>
    <t>500,000*3회</t>
  </si>
  <si>
    <t>1. 세 입.세 출   총 괄 표</t>
  </si>
  <si>
    <t>국제협력증진</t>
  </si>
  <si>
    <t xml:space="preserve"> 가. 식  비</t>
  </si>
  <si>
    <t>&lt;단위 : 원&gt;</t>
  </si>
  <si>
    <t>3. 도서구입비</t>
  </si>
  <si>
    <t>4. 인쇄비 (명함,봉투 등 각종 인쇄물) 및 기타잡비</t>
  </si>
  <si>
    <t>국제요트대회국내개최</t>
  </si>
  <si>
    <t>국내요트경기대회개최</t>
  </si>
  <si>
    <t>국제요트경기대회국내개최</t>
  </si>
  <si>
    <t xml:space="preserve">  바. 기념품비</t>
  </si>
  <si>
    <t xml:space="preserve">  사. 업무추진비</t>
  </si>
  <si>
    <t>경기운영</t>
  </si>
  <si>
    <t>용기구</t>
  </si>
  <si>
    <t xml:space="preserve"> 나. 이사회 및 전문위원회</t>
  </si>
  <si>
    <t>2. 선물대(유관단체 설,추석)</t>
  </si>
  <si>
    <t xml:space="preserve">   마. 여비교통비</t>
  </si>
  <si>
    <t xml:space="preserve">  아. 보험료</t>
  </si>
  <si>
    <t>1. 대회 경비</t>
  </si>
  <si>
    <t xml:space="preserve">      - 활동비</t>
  </si>
  <si>
    <t xml:space="preserve"> 가. 정기대의원총회 </t>
  </si>
  <si>
    <t xml:space="preserve">  나. 시 상 비 </t>
  </si>
  <si>
    <t>범주지시서 복사</t>
  </si>
  <si>
    <t>선수 및 운영요원</t>
  </si>
  <si>
    <t>과       목</t>
  </si>
  <si>
    <t>증   감</t>
  </si>
  <si>
    <t>비     고</t>
  </si>
  <si>
    <t>관</t>
  </si>
  <si>
    <t>항</t>
  </si>
  <si>
    <t>A</t>
  </si>
  <si>
    <t>B</t>
  </si>
  <si>
    <t>A-B</t>
  </si>
  <si>
    <t xml:space="preserve">  찬 조 금</t>
  </si>
  <si>
    <t>회장찬조금</t>
  </si>
  <si>
    <t>임원찬조금</t>
  </si>
  <si>
    <t>국고보조금</t>
  </si>
  <si>
    <t>후보선수의 육성</t>
  </si>
  <si>
    <t>국가대표선수육성</t>
  </si>
  <si>
    <t>국제협력증진</t>
  </si>
  <si>
    <t>공단지원금</t>
  </si>
  <si>
    <t>경기력향상사업비</t>
  </si>
  <si>
    <t>경상비(인건비,행정비)</t>
  </si>
  <si>
    <t>기타사업수입</t>
  </si>
  <si>
    <t>주관단체지원금</t>
  </si>
  <si>
    <t>출전등록비(4개대회)</t>
  </si>
  <si>
    <t>잡 수 익</t>
  </si>
  <si>
    <t>기금이자 전입금</t>
  </si>
  <si>
    <t>합   계</t>
  </si>
  <si>
    <t xml:space="preserve"> </t>
  </si>
  <si>
    <t>국가대표 선수육성</t>
  </si>
  <si>
    <t xml:space="preserve"> 국제협력 사업</t>
  </si>
  <si>
    <t xml:space="preserve"> 행정지원 사업</t>
  </si>
  <si>
    <t>경상사업비</t>
  </si>
  <si>
    <t xml:space="preserve"> 포  상  비</t>
  </si>
  <si>
    <t>적  립  금</t>
  </si>
  <si>
    <t>기금적립</t>
  </si>
  <si>
    <t>예  비  비</t>
  </si>
  <si>
    <t>160,000*4분기</t>
  </si>
  <si>
    <t>1. 국고보조직원 2인(사무국장,과장)인건비보조(퇴직금포함)</t>
  </si>
  <si>
    <t>1. 국고보조직원 2인(사무국장,과장)국민연금,건강보험료보조</t>
  </si>
  <si>
    <t>1. 통신비 (전화료,팩스,우편료)</t>
  </si>
  <si>
    <t>특별회계 전입금</t>
  </si>
  <si>
    <t>1. 대회 경비</t>
  </si>
  <si>
    <t>II. 2005년도  예 산 (안)</t>
  </si>
  <si>
    <t>500,000*10개위원회*2회</t>
  </si>
  <si>
    <t>400,000*12월</t>
  </si>
  <si>
    <t>100,000*12월</t>
  </si>
  <si>
    <t>1,603,900*10명=</t>
  </si>
  <si>
    <t>100,000*10명=</t>
  </si>
  <si>
    <t>25,000*10명=</t>
  </si>
  <si>
    <t>100,000*10명=</t>
  </si>
  <si>
    <t>ISAF청소년</t>
  </si>
  <si>
    <t>세계선수권대회</t>
  </si>
  <si>
    <t>1. 파견경비</t>
  </si>
  <si>
    <t xml:space="preserve"> 라. 경기정차터비</t>
  </si>
  <si>
    <t xml:space="preserve"> 가. 체재비</t>
  </si>
  <si>
    <t xml:space="preserve"> 나. 단복비</t>
  </si>
  <si>
    <t>100,000*13명=</t>
  </si>
  <si>
    <t>1. 파견경비 (체육회 파견사업)</t>
  </si>
  <si>
    <t xml:space="preserve">     3) 코치</t>
  </si>
  <si>
    <t xml:space="preserve">     2) 감독</t>
  </si>
  <si>
    <t>1,500,000*3회=</t>
  </si>
  <si>
    <t>2,000,000*2회=</t>
  </si>
  <si>
    <t>21,000*26명*200일=</t>
  </si>
  <si>
    <t>50,000*26명=</t>
  </si>
  <si>
    <t>500,000*12월=</t>
  </si>
  <si>
    <t>500,000*4회=</t>
  </si>
  <si>
    <t xml:space="preserve"> 가. 항공료</t>
  </si>
  <si>
    <t xml:space="preserve"> 나. 체재비</t>
  </si>
  <si>
    <t xml:space="preserve"> 다. 컨테이너수송비</t>
  </si>
  <si>
    <t>1,550,000*28명=</t>
  </si>
  <si>
    <t xml:space="preserve"> 라. 코치보트 유류비</t>
  </si>
  <si>
    <t xml:space="preserve"> 사. 단복비</t>
  </si>
  <si>
    <t xml:space="preserve"> 바. 단복비</t>
  </si>
  <si>
    <t xml:space="preserve"> 사. 국내이동경비</t>
  </si>
  <si>
    <t>100,000*28명=</t>
  </si>
  <si>
    <t xml:space="preserve"> 마. 경기정차터비 및 디포짓</t>
  </si>
  <si>
    <t>$50*10척*1,100=</t>
  </si>
  <si>
    <t xml:space="preserve"> 아. 대회참가비</t>
  </si>
  <si>
    <t xml:space="preserve"> 자. 여행자보험</t>
  </si>
  <si>
    <t>25,000*28명=</t>
  </si>
  <si>
    <t xml:space="preserve"> 가. 항공료</t>
  </si>
  <si>
    <t xml:space="preserve"> 나. 체재비</t>
  </si>
  <si>
    <t xml:space="preserve"> 다. 대회참가비</t>
  </si>
  <si>
    <t xml:space="preserve"> 라. 경기정차터비</t>
  </si>
  <si>
    <t xml:space="preserve"> 마. 코치보트차터비</t>
  </si>
  <si>
    <t xml:space="preserve"> 바. 코치보트 유류비</t>
  </si>
  <si>
    <t xml:space="preserve"> 아. 여행자보험 및 제3자보험</t>
  </si>
  <si>
    <t xml:space="preserve"> 자. 업무추진비 및 예비비</t>
  </si>
  <si>
    <t xml:space="preserve"> 아. 여행자보험 </t>
  </si>
  <si>
    <t xml:space="preserve"> 나. 체재비</t>
  </si>
  <si>
    <t xml:space="preserve"> 라. 업무추진비</t>
  </si>
  <si>
    <t xml:space="preserve"> 다. 코치수당</t>
  </si>
  <si>
    <t xml:space="preserve"> 다. 참가비</t>
  </si>
  <si>
    <t>국내강습회</t>
  </si>
  <si>
    <t>1.매스컴홍보지원비</t>
  </si>
  <si>
    <t>2. 협회 홍보물 제작비</t>
  </si>
  <si>
    <t>1. 협회 CI 제작 및 인쇄물 제작,Year Book 발간비</t>
  </si>
  <si>
    <t>2. 홈페이지 실명인증 사용료</t>
  </si>
  <si>
    <t>110,00*12월=</t>
  </si>
  <si>
    <t>3. 홍보용 책자(요트소개)발간비</t>
  </si>
  <si>
    <t>3. 홈페이지 관리유지비</t>
  </si>
  <si>
    <t>300,000*12월=</t>
  </si>
  <si>
    <t>1. 경기규칙집(2005-2008) 발행</t>
  </si>
  <si>
    <t>1,500부</t>
  </si>
  <si>
    <t>1. ISAF 국제심판세미나</t>
  </si>
  <si>
    <t xml:space="preserve"> 가. 체재비</t>
  </si>
  <si>
    <t xml:space="preserve"> 나. 강사수당</t>
  </si>
  <si>
    <t>10,000*4일*25명=</t>
  </si>
  <si>
    <t>20,000*30개=</t>
  </si>
  <si>
    <t xml:space="preserve"> 1. 국내심판 강습회</t>
  </si>
  <si>
    <t xml:space="preserve"> 가. 대학동아리 강습회 지원 2회 (동,하계훈련시)</t>
  </si>
  <si>
    <t xml:space="preserve"> 다. 강의실 사용료</t>
  </si>
  <si>
    <t>770,000*3일=</t>
  </si>
  <si>
    <t xml:space="preserve"> 라. 중식비</t>
  </si>
  <si>
    <t xml:space="preserve"> 마. 기념품비</t>
  </si>
  <si>
    <t xml:space="preserve"> 바. 파티비</t>
  </si>
  <si>
    <t xml:space="preserve"> 사. 교재발간비</t>
  </si>
  <si>
    <t xml:space="preserve"> 아. 업무추진비</t>
  </si>
  <si>
    <t>1. 국내 계측관 강습회</t>
  </si>
  <si>
    <t>1. 클래스별 계측장비 구입</t>
  </si>
  <si>
    <t>1. ISAF IRO 세미나</t>
  </si>
  <si>
    <t>80,000*20명=</t>
  </si>
  <si>
    <t>25,000*25명*7일=</t>
  </si>
  <si>
    <t>20,000*25명*5일=</t>
  </si>
  <si>
    <t xml:space="preserve">  라. 시설비 지원</t>
  </si>
  <si>
    <t>20,000*25명*7일=</t>
  </si>
  <si>
    <t>6,000*110개=</t>
  </si>
  <si>
    <t xml:space="preserve">제10회 </t>
  </si>
  <si>
    <t>80,000*15명=</t>
  </si>
  <si>
    <t>제86회</t>
  </si>
  <si>
    <t>1. 대회개최시도 기념물품 기증</t>
  </si>
  <si>
    <t>ISAF Mid Year Meeting</t>
  </si>
  <si>
    <t>ISAF Annual Conference</t>
  </si>
  <si>
    <t xml:space="preserve"> 가. 항공료</t>
  </si>
  <si>
    <t>1. 국제이사,ISAF 커미티위원</t>
  </si>
  <si>
    <t>1. 중국요트협회 Meeting</t>
  </si>
  <si>
    <t xml:space="preserve"> 나. 체재비</t>
  </si>
  <si>
    <t>2. 레이저 프린트</t>
  </si>
  <si>
    <t>150,000*12월</t>
  </si>
  <si>
    <t xml:space="preserve"> 다. 선수수당 </t>
  </si>
  <si>
    <t>1. 레이저 세계선수권대회</t>
  </si>
  <si>
    <t>2. 해외전지훈련겸 국제대회참가</t>
  </si>
  <si>
    <t>ISAF Mid-Year Meeting</t>
  </si>
  <si>
    <t>항공료</t>
  </si>
  <si>
    <t>1. ISAF Mid-Year Meeting</t>
  </si>
  <si>
    <t>국제요트대회국내개최</t>
  </si>
  <si>
    <t>세계청소년요트선수권대회</t>
  </si>
  <si>
    <t>1. 세계청소년요트선수권대회</t>
  </si>
  <si>
    <t>제86회        전국 체육대회</t>
  </si>
  <si>
    <t xml:space="preserve"> 가. 제5회 해양경찰청장배 전국요트대회 지원금  </t>
  </si>
  <si>
    <t xml:space="preserve"> 나. 제10회 해군참모총장배 전국요트대회 지원금</t>
  </si>
  <si>
    <t>3. 중국윈드서핑선수권대회(국제체육교류활동 사업)</t>
  </si>
  <si>
    <t>국내훈련비</t>
  </si>
  <si>
    <t xml:space="preserve"> 다. 수 당</t>
  </si>
  <si>
    <t xml:space="preserve"> 라. 조리사 수당</t>
  </si>
  <si>
    <t xml:space="preserve"> 마. 파출부 수당</t>
  </si>
  <si>
    <t xml:space="preserve"> 바. 감독 업무추진비</t>
  </si>
  <si>
    <t xml:space="preserve"> 아. 훈련정 유류비 (오일포함)</t>
  </si>
  <si>
    <t xml:space="preserve"> 자. 경기정운반비</t>
  </si>
  <si>
    <t xml:space="preserve"> 차. 부품 및 장비파손수리비</t>
  </si>
  <si>
    <t xml:space="preserve"> 카. 사기진작비</t>
  </si>
  <si>
    <t xml:space="preserve"> 타. 훈련복 구입비</t>
  </si>
  <si>
    <t xml:space="preserve"> 파. 목욕비</t>
  </si>
  <si>
    <t>국제대회파견</t>
  </si>
  <si>
    <t>1. 국내 세일링지도자 강습회</t>
  </si>
  <si>
    <t xml:space="preserve"> 다. 코치보트유류비</t>
  </si>
  <si>
    <t>30,000*2척*7일=</t>
  </si>
  <si>
    <t>2,000,000*11월=</t>
  </si>
  <si>
    <t>300,000*11월=</t>
  </si>
  <si>
    <t>50,000*21명*11월=</t>
  </si>
  <si>
    <t>500,000*11월=</t>
  </si>
  <si>
    <t>4,000*26명*2회*11월=</t>
  </si>
  <si>
    <t>50,000*5명*11월=</t>
  </si>
  <si>
    <t>150,000*11월=</t>
  </si>
  <si>
    <t>2,800,000*5명*2.5월=</t>
  </si>
  <si>
    <t xml:space="preserve"> 마. 코치수당</t>
  </si>
  <si>
    <t xml:space="preserve"> 라. 감독수당</t>
  </si>
  <si>
    <t>3,200,000*1명*11월=</t>
  </si>
  <si>
    <t>3,000,000*4명*11월=</t>
  </si>
  <si>
    <t>3,000,000*5명*2.5월=</t>
  </si>
  <si>
    <t xml:space="preserve"> 바. 경기력향상연구비</t>
  </si>
  <si>
    <t xml:space="preserve"> 사. 체력단련비</t>
  </si>
  <si>
    <t>ISAF IRO세미나</t>
  </si>
  <si>
    <t>200,000*5명*11월=</t>
  </si>
  <si>
    <t>3,000,000*1명*11월=</t>
  </si>
  <si>
    <t>2,800,000*4명*11월=</t>
  </si>
  <si>
    <t>3. 중국윈드서핑 선수권대회</t>
  </si>
  <si>
    <t>2. Laser World Championships</t>
  </si>
  <si>
    <t>제5회 해양경찰</t>
  </si>
  <si>
    <t>청장배 전국요트대회</t>
  </si>
  <si>
    <t xml:space="preserve">  다. 인 쇄 비 (범주지시서)</t>
  </si>
  <si>
    <t>중국요트협회 Meeting</t>
  </si>
  <si>
    <t>1. 요트인의 밤 행사</t>
  </si>
  <si>
    <t>40,000*150명=</t>
  </si>
  <si>
    <t xml:space="preserve"> 다. 기념품비</t>
  </si>
  <si>
    <t>시상패,부상,꽃다발</t>
  </si>
  <si>
    <t xml:space="preserve"> 나. 협회장상 시상비</t>
  </si>
  <si>
    <t xml:space="preserve"> 라. 기타행사진행비</t>
  </si>
  <si>
    <t>3. 컴퓨터 관리유지비</t>
  </si>
  <si>
    <t>국내훈련비</t>
  </si>
  <si>
    <t>700,000*5명=</t>
  </si>
  <si>
    <t>700,000*4인=</t>
  </si>
  <si>
    <t>1,550,000*26명=</t>
  </si>
  <si>
    <t>2,680,000*7명=</t>
  </si>
  <si>
    <t>30,000*3척*10일=</t>
  </si>
  <si>
    <t xml:space="preserve"> 차. 업무추진비 및 예비비</t>
  </si>
  <si>
    <t xml:space="preserve"> 마. 코치보트 차터비</t>
  </si>
  <si>
    <t xml:space="preserve"> 바. 코치보트 유류비</t>
  </si>
  <si>
    <t>30,000*1척*10일=</t>
  </si>
  <si>
    <t xml:space="preserve"> 사. 단복비</t>
  </si>
  <si>
    <t xml:space="preserve"> 아. 여행자 보험</t>
  </si>
  <si>
    <t xml:space="preserve"> 자. 국내이동경비</t>
  </si>
  <si>
    <t>해외전지훈련</t>
  </si>
  <si>
    <t xml:space="preserve"> 차. 차량렌트비 및 유류비</t>
  </si>
  <si>
    <t xml:space="preserve"> 카. 업무추진비 및 예비비</t>
  </si>
  <si>
    <t>$70*26명*10일*1,100=</t>
  </si>
  <si>
    <t xml:space="preserve"> 마. 예비비</t>
  </si>
  <si>
    <t>보급 및 홍보.편찬사업</t>
  </si>
  <si>
    <t>보급사업</t>
  </si>
  <si>
    <t>요트경기종목증설</t>
  </si>
  <si>
    <t>1. 소년체전/전국체전 채택추진 소위원회 회의 및 업무추진비</t>
  </si>
  <si>
    <t>1. 시도 및 클래스협회 요트학교 운영지원 (책자,비디오테잎제작)</t>
  </si>
  <si>
    <t>요트인의 밤</t>
  </si>
  <si>
    <t>홍보물제작</t>
  </si>
  <si>
    <t>전문서적발간</t>
  </si>
  <si>
    <t>홍보.편찬사업</t>
  </si>
  <si>
    <t>저변확대사업</t>
  </si>
  <si>
    <t>홈페이지      관리운영</t>
  </si>
  <si>
    <t>크루저보트 육성사업</t>
  </si>
  <si>
    <t>1. 파견경비</t>
  </si>
  <si>
    <t xml:space="preserve"> 가. 항공료</t>
  </si>
  <si>
    <t xml:space="preserve"> 나. 체재비</t>
  </si>
  <si>
    <t>Salling Instructor 양성</t>
  </si>
  <si>
    <t>우수선수 및 전문인 육성사업</t>
  </si>
  <si>
    <t>후보 및 청소년대표 육성</t>
  </si>
  <si>
    <t>대회파견</t>
  </si>
  <si>
    <t>250,000*26명*2회=</t>
  </si>
  <si>
    <t>지도자강습회</t>
  </si>
  <si>
    <t>경기지도자 육성</t>
  </si>
  <si>
    <t>심판육성사업</t>
  </si>
  <si>
    <t>국내심판강습회</t>
  </si>
  <si>
    <t>2. 판례집,규칙해설집,심판메뉴얼 발행</t>
  </si>
  <si>
    <t>계측관육성</t>
  </si>
  <si>
    <t>계측관강습회</t>
  </si>
  <si>
    <t>계측장비구입</t>
  </si>
  <si>
    <t>경기운영요원 육성</t>
  </si>
  <si>
    <t xml:space="preserve">  나. 시상비(메달 및 종합트로피 제작)</t>
  </si>
  <si>
    <t>국제 사업</t>
  </si>
  <si>
    <t>국제회의</t>
  </si>
  <si>
    <t>1,850,000*2명=</t>
  </si>
  <si>
    <t xml:space="preserve">  다. 현지교통비(차량렌트비)</t>
  </si>
  <si>
    <t xml:space="preserve"> 나. 체재비</t>
  </si>
  <si>
    <t xml:space="preserve"> 다. 현지교통비(차량렌트비)</t>
  </si>
  <si>
    <t xml:space="preserve"> 라. 활동비 및 업무추진비</t>
  </si>
  <si>
    <t xml:space="preserve"> 다. 기념품비</t>
  </si>
  <si>
    <t xml:space="preserve"> 시도지부 및 클래스협회 활성화</t>
  </si>
  <si>
    <t>1. 시도협회 육성지원금(대통령기 입상시도)</t>
  </si>
  <si>
    <t xml:space="preserve"> 나. 체재비 </t>
  </si>
  <si>
    <t>(코치)$120*1명*12일*1,100=</t>
  </si>
  <si>
    <t>(임원)$150*2명*11일*1,100=</t>
  </si>
  <si>
    <t>(코치)$120*1명*11일*1,100=</t>
  </si>
  <si>
    <t>$150*2명*5일*1,100=</t>
  </si>
  <si>
    <t>$150*1명*10일*1,100=</t>
  </si>
  <si>
    <t>$150*2일*4명*1,100=</t>
  </si>
  <si>
    <t>$75*10일*13명*1,100=</t>
  </si>
  <si>
    <t xml:space="preserve"> 라. 경기정 디포짓 및 업무추진비</t>
  </si>
  <si>
    <t xml:space="preserve"> 가. 강사료</t>
  </si>
  <si>
    <t>100,000*1명*8일=</t>
  </si>
  <si>
    <t xml:space="preserve"> 다. 기타경비</t>
  </si>
  <si>
    <t>1. Seamanship 소양강좌</t>
  </si>
  <si>
    <t>1,500,000*1명=</t>
  </si>
  <si>
    <t>150,000*6일*1명=</t>
  </si>
  <si>
    <t xml:space="preserve"> 다. 교육비</t>
  </si>
  <si>
    <t>1,300,000*1명=</t>
  </si>
  <si>
    <t xml:space="preserve"> 라. 기타경비</t>
  </si>
  <si>
    <t>매스컴홍보      활동강화</t>
  </si>
  <si>
    <t xml:space="preserve"> 나. 체재비 </t>
  </si>
  <si>
    <t>$1,000*4척*1,100=</t>
  </si>
  <si>
    <t>하계유니버시아드</t>
  </si>
  <si>
    <t>$120*25명*2회*1,100=</t>
  </si>
  <si>
    <t>1.ISAF 국제심판 및 IRO세미나 참가비</t>
  </si>
  <si>
    <t xml:space="preserve">  라. 활동비 및 업무추진비</t>
  </si>
  <si>
    <t xml:space="preserve"> 라. 업무추진비</t>
  </si>
  <si>
    <t>175,000*12월</t>
  </si>
  <si>
    <t>370,000*12월</t>
  </si>
  <si>
    <t>100,000*1명*11월=</t>
  </si>
  <si>
    <t>250유로*4척*1,500=</t>
  </si>
  <si>
    <t>$500*2척*1,100=</t>
  </si>
  <si>
    <t xml:space="preserve"> 라. 경기정차터비</t>
  </si>
  <si>
    <t>160,000*5일*1명=</t>
  </si>
  <si>
    <t>160,000*4일*1명=</t>
  </si>
  <si>
    <t>ISAF 심판세미나</t>
  </si>
  <si>
    <t>10,000*3일*25명=</t>
  </si>
  <si>
    <t>국제세미나 참가비</t>
  </si>
  <si>
    <t>2. 스티커 제작비</t>
  </si>
  <si>
    <t xml:space="preserve">3. 홍보용 자료(사진,책자)제작 </t>
  </si>
  <si>
    <t>1. 홈페이지 재제작비</t>
  </si>
  <si>
    <t>생활체육</t>
  </si>
  <si>
    <t>육성사업</t>
  </si>
  <si>
    <t>100,000*10일=</t>
  </si>
  <si>
    <t xml:space="preserve"> 1. 제12회 아시아요트선수권대회참가 </t>
  </si>
  <si>
    <t>100,000*8일=</t>
  </si>
  <si>
    <t>30,000*1척*8일=</t>
  </si>
  <si>
    <t>100,000*1척*7일=</t>
  </si>
  <si>
    <t>20,000*1척*7일=</t>
  </si>
  <si>
    <t>국제대회파견</t>
  </si>
  <si>
    <t>국제대회 국내개최지원</t>
  </si>
  <si>
    <t>1. 청소년세계선수권대회 개최 지원</t>
  </si>
  <si>
    <t>(선수)$100*8명*15일*1,100=</t>
  </si>
  <si>
    <t>(코치)$120*2명*15일*1,100=</t>
  </si>
  <si>
    <t>(임원)$110*2명*15일*1,100=</t>
  </si>
  <si>
    <t>(코치)$90*5명*15일*1,100=</t>
  </si>
  <si>
    <t>(선수)$70*21명*15일*1,100=</t>
  </si>
  <si>
    <t xml:space="preserve"> 나. 숙박비 (2진)</t>
  </si>
  <si>
    <t>1. 비품구입비</t>
  </si>
  <si>
    <t>요트학교           운영지원</t>
  </si>
  <si>
    <t>청소년세계        선수권대회</t>
  </si>
  <si>
    <t>해외전지훈련</t>
  </si>
  <si>
    <t>1. 해외전지훈련비 보조</t>
  </si>
  <si>
    <t xml:space="preserve"> 가. 항공료</t>
  </si>
  <si>
    <t>1,603,900*10명=</t>
  </si>
  <si>
    <t>$80*15일*10명*1,100=</t>
  </si>
  <si>
    <t xml:space="preserve">  &lt;  국고: 29,239,000원        자체:15,661,000원 &gt;</t>
  </si>
  <si>
    <t xml:space="preserve">  &lt;  국고: 60,320,000원        자체: 42,380,000원 &gt;</t>
  </si>
  <si>
    <t xml:space="preserve">  &lt;  국고: 7,000,000원        자체: 5,000,000원 &gt;</t>
  </si>
  <si>
    <t>20,000*18명*7일=</t>
  </si>
  <si>
    <t>25,000*18명*7일=</t>
  </si>
  <si>
    <t>20,000*18명*5일=</t>
  </si>
  <si>
    <t xml:space="preserve">  &lt;  국고: 5,000,000원        자체: 6,000,000원 &gt;</t>
  </si>
  <si>
    <t>20,000*25명*6일=</t>
  </si>
  <si>
    <t>25,000*25명*6일=</t>
  </si>
  <si>
    <t>20,000*25명*4일=</t>
  </si>
  <si>
    <t>80,000*20명=</t>
  </si>
  <si>
    <t xml:space="preserve"> 나. 전국생활체육 요트경기대회 개최(학생종별대회겸 실시 종별대회 예산반영)</t>
  </si>
  <si>
    <t xml:space="preserve">24,000*26명*200일= </t>
  </si>
  <si>
    <t>18,000*26명*190일=</t>
  </si>
  <si>
    <t>25,000*21명*200일=</t>
  </si>
  <si>
    <t xml:space="preserve"> 나. 강의실 사용료</t>
  </si>
  <si>
    <t xml:space="preserve"> 가. 업무추진비</t>
  </si>
  <si>
    <t>15,000*14명*200일=</t>
  </si>
  <si>
    <t>25,000*5척*130일=</t>
  </si>
  <si>
    <t>100,000*7명=</t>
  </si>
  <si>
    <t>1. 경기운영장비 구입</t>
  </si>
  <si>
    <t xml:space="preserve">  마. 부서별회의비</t>
  </si>
  <si>
    <t xml:space="preserve">  바. 보험료</t>
  </si>
  <si>
    <t xml:space="preserve">  사. 차량유지비</t>
  </si>
  <si>
    <t xml:space="preserve">  아. 업무추진비</t>
  </si>
  <si>
    <t xml:space="preserve">  자. 기타 진행잡비</t>
  </si>
  <si>
    <t>80,000*30개=</t>
  </si>
  <si>
    <t xml:space="preserve">  바. 업무추진비</t>
  </si>
  <si>
    <t xml:space="preserve">  사. 기타 진행잡비</t>
  </si>
  <si>
    <t xml:space="preserve">  라. 개회식행사(연회비)</t>
  </si>
  <si>
    <t xml:space="preserve">  마. 부서별회의비</t>
  </si>
  <si>
    <t xml:space="preserve">  바. 보험료</t>
  </si>
  <si>
    <t xml:space="preserve">  사. 기념품비</t>
  </si>
  <si>
    <t xml:space="preserve">  아. 업무추진비</t>
  </si>
  <si>
    <t xml:space="preserve">  자. 기타 진행잡비</t>
  </si>
  <si>
    <t>1,500,000*3대=</t>
  </si>
  <si>
    <t xml:space="preserve">   사. 경기단체 사무국연맹연합회비</t>
  </si>
  <si>
    <t>12,000*4명*12월</t>
  </si>
  <si>
    <t xml:space="preserve">   아. 기타 행정잡비</t>
  </si>
  <si>
    <t xml:space="preserve">   자. 제수수료</t>
  </si>
  <si>
    <t>650,000*12월=</t>
  </si>
  <si>
    <t>3. 해외기술서적 및 관련 비디오테잎 구입</t>
  </si>
  <si>
    <t>4. 기타 기술자료 및 서적번역 및 발간</t>
  </si>
  <si>
    <t>경기운영장비구입</t>
  </si>
  <si>
    <t xml:space="preserve">  &lt;  해경: 30,000,000원        자체: 2,500,000원 &gt;</t>
  </si>
  <si>
    <t>청장배 전국요트경기대회</t>
  </si>
  <si>
    <t>제19회 대통령기</t>
  </si>
  <si>
    <t xml:space="preserve">전국시도대항 </t>
  </si>
  <si>
    <t xml:space="preserve">  아. 차량유지비</t>
  </si>
  <si>
    <t>30,000*12척*5일=</t>
  </si>
  <si>
    <t xml:space="preserve">  자. 차량유지비 및 기타 진행잡비</t>
  </si>
  <si>
    <t xml:space="preserve">  바. 차량유지비 및 기타진행잡비</t>
  </si>
  <si>
    <t xml:space="preserve">  &lt;  국고: 1,850,000원        자체: 4,650,000원 &gt;</t>
  </si>
  <si>
    <t>1. 시.도지부 및 클래스협회 행정비 지원</t>
  </si>
  <si>
    <t xml:space="preserve">   라. 복사기 소모품 및 관리유지비</t>
  </si>
  <si>
    <t xml:space="preserve">   가. 전화료 및 팩시밀리(4대)</t>
  </si>
  <si>
    <t>협회          사단법인화추진</t>
  </si>
  <si>
    <t>법인화추진비</t>
  </si>
  <si>
    <t>연수회비</t>
  </si>
  <si>
    <t>규칙번역출판</t>
  </si>
  <si>
    <t>1. 규칙 및 기술자료 번역.출판</t>
  </si>
  <si>
    <t>2. 임원 찬조금 (부회장 및 이사)</t>
  </si>
  <si>
    <t>찬 조 금</t>
  </si>
  <si>
    <t xml:space="preserve">  &lt;  해군: 4,500,000원        자체: 18,500,000원 &gt;</t>
  </si>
  <si>
    <t>2005년도 세입 · 세출 총괄표</t>
  </si>
  <si>
    <t>(2005. 1. 1 - 12. 31)</t>
  </si>
  <si>
    <t>보급사업</t>
  </si>
  <si>
    <t>홍보.편찬사업</t>
  </si>
  <si>
    <t>생활체육육성사업</t>
  </si>
  <si>
    <t>크루저보트 육성사업</t>
  </si>
  <si>
    <t>후보 및 청소년대표육성</t>
  </si>
  <si>
    <t>우수선수 및 전문인 육성사업</t>
  </si>
  <si>
    <t>국가대표선수의 육성</t>
  </si>
  <si>
    <t>경기지도자 육성</t>
  </si>
  <si>
    <t>연수회 개최</t>
  </si>
  <si>
    <t xml:space="preserve">심판육성 </t>
  </si>
  <si>
    <t>계측관육성</t>
  </si>
  <si>
    <t>경기운영요원 육성</t>
  </si>
  <si>
    <t>전국요트대회개최</t>
  </si>
  <si>
    <t>국제사업</t>
  </si>
  <si>
    <t>국제회의</t>
  </si>
  <si>
    <t>국제기구연회비</t>
  </si>
  <si>
    <t>국제대회 국내개최지원</t>
  </si>
  <si>
    <t>시도지부및 클래스협회 활성화</t>
  </si>
  <si>
    <t>경상사업비</t>
  </si>
  <si>
    <t>협회사단법인화추진</t>
  </si>
  <si>
    <t>국제세미나 참가비</t>
  </si>
  <si>
    <t>1. 미수금 (찬조금) 및 전도금</t>
  </si>
  <si>
    <t>옵티미스트육성</t>
  </si>
  <si>
    <t>1. 국내보급 사업비</t>
  </si>
  <si>
    <t>1. 요트인구 저변확대 지원</t>
  </si>
  <si>
    <t xml:space="preserve"> 라. 생활체육 활성화 지원</t>
  </si>
  <si>
    <t xml:space="preserve"> 다. 대학 동아리 활성화 지원</t>
  </si>
  <si>
    <t>크루저             세일링스쿨</t>
  </si>
  <si>
    <t>30,000*26명*11월=</t>
  </si>
  <si>
    <t>100,000*11월=</t>
  </si>
  <si>
    <t>(선수)$100*3명*12일*1,100=</t>
  </si>
  <si>
    <t>250,000*3척=</t>
  </si>
  <si>
    <t>1,000,000*3척=</t>
  </si>
  <si>
    <t>365,000*6명=</t>
  </si>
  <si>
    <t>(선수)$100*3명*11일*1,100=</t>
  </si>
  <si>
    <t>20,000*3척=</t>
  </si>
  <si>
    <t>200,000*3척=</t>
  </si>
  <si>
    <t>100,000*6명=</t>
  </si>
  <si>
    <t>25,000*6명=</t>
  </si>
  <si>
    <t>1. 요트인 연수회 개최</t>
  </si>
  <si>
    <t>엄파이어세미나</t>
  </si>
  <si>
    <t>1. 엄파이어 세미나 개최</t>
  </si>
  <si>
    <t>1. 우수요원 해외파견</t>
  </si>
  <si>
    <t>항공료 지원</t>
  </si>
  <si>
    <t xml:space="preserve"> 나. 미 육성시도 : 월 100,000원*12월 지원</t>
  </si>
  <si>
    <t>크루저대회</t>
  </si>
  <si>
    <t>365,000*4명=</t>
  </si>
  <si>
    <t xml:space="preserve">  가. 항공료 보조</t>
  </si>
  <si>
    <t xml:space="preserve">  가. 항공료</t>
  </si>
  <si>
    <t xml:space="preserve"> 하. 지도자회의비</t>
  </si>
  <si>
    <t xml:space="preserve"> 갸. 건강진단비</t>
  </si>
  <si>
    <t xml:space="preserve"> 냐. 대표팀 차량관리유지비</t>
  </si>
  <si>
    <t xml:space="preserve"> 댜. 대표숙소관리유지비</t>
  </si>
  <si>
    <t xml:space="preserve"> 랴. 대표숙소 통신비(전화,인터넷)</t>
  </si>
  <si>
    <t xml:space="preserve"> 먀. 문화생활비 및 생필품구입</t>
  </si>
  <si>
    <t xml:space="preserve"> 뱌. 기타 훈련 운영비</t>
  </si>
  <si>
    <t xml:space="preserve"> 샤. 대표코치 복리후생비(4대보험)</t>
  </si>
  <si>
    <t xml:space="preserve"> 야. 업무추진비</t>
  </si>
  <si>
    <t xml:space="preserve"> 쟈. 대표숙소 및 대표차량 환경개선비 </t>
  </si>
  <si>
    <t xml:space="preserve">  &lt;  국고: 523,420,000원        자체: 48,580,000원 &gt;</t>
  </si>
  <si>
    <t xml:space="preserve">  &lt;  국고: 18,760,000원        자체: 12,940,000원 &gt;</t>
  </si>
  <si>
    <t>우수요원         해외파견</t>
  </si>
  <si>
    <t>1. 크루저대회 개최</t>
  </si>
  <si>
    <t>100,000*2척*2일=</t>
  </si>
  <si>
    <t>30,000*4척*2일=</t>
  </si>
  <si>
    <t>20,000*10명*2일=</t>
  </si>
  <si>
    <t>25,000*10명*2일=</t>
  </si>
  <si>
    <t>80,000*10명=</t>
  </si>
  <si>
    <t xml:space="preserve">  라. 개.폐회식행사</t>
  </si>
  <si>
    <t xml:space="preserve">  자. 시상비</t>
  </si>
  <si>
    <t>트로피</t>
  </si>
  <si>
    <t xml:space="preserve"> 차. 기타진행잡비</t>
  </si>
  <si>
    <t>코치보트구입</t>
  </si>
  <si>
    <t xml:space="preserve">1. 코치보트 구매 </t>
  </si>
  <si>
    <t>1척*26,000,000</t>
  </si>
  <si>
    <t>연수회 개최</t>
  </si>
  <si>
    <t>현수막 등</t>
  </si>
  <si>
    <t>코치보트 구매</t>
  </si>
  <si>
    <t>우수선수초청</t>
  </si>
  <si>
    <t>2,300,000*3명=</t>
  </si>
  <si>
    <t>50,000*3명*30일=</t>
  </si>
  <si>
    <t>3,000,000*3명=</t>
  </si>
  <si>
    <t>10,000*3명*30일=</t>
  </si>
  <si>
    <t>1. 우수선수 초청(3개 종목)</t>
  </si>
  <si>
    <t>4,000,000*2회=</t>
  </si>
  <si>
    <t>54,000*3대*22일*2회=</t>
  </si>
  <si>
    <t>2,500*33명*12일*1회=</t>
  </si>
  <si>
    <t>40,000*3대*22일*2회=</t>
  </si>
  <si>
    <t xml:space="preserve"> 파. 지도자 활동비</t>
  </si>
  <si>
    <t xml:space="preserve">  &lt;  국고: 95,232,000원        자체:11,400,000원 &gt;</t>
  </si>
  <si>
    <t xml:space="preserve"> 가. 초.중.고중 1팀이상 육성시도 : 월 150,000원*12월  지원</t>
  </si>
  <si>
    <t>420,470,엔터프라이즈급외</t>
  </si>
  <si>
    <t>400,000*3명=</t>
  </si>
  <si>
    <t xml:space="preserve">  &lt;  국고: 1,460,000원        자체: 12,740,000원 &gt;</t>
  </si>
  <si>
    <t>2005 예산액</t>
  </si>
  <si>
    <t>2004  결산액</t>
  </si>
  <si>
    <t>국제세미나 참가비</t>
  </si>
  <si>
    <t>선급법인세</t>
  </si>
  <si>
    <t>홍보물판매수익</t>
  </si>
  <si>
    <t>보급사업</t>
  </si>
  <si>
    <t>홍보.편찬사업</t>
  </si>
  <si>
    <t>크루저보트 육성사업</t>
  </si>
  <si>
    <t>후보 및 청소년대표육성</t>
  </si>
  <si>
    <t>코치보트 구매</t>
  </si>
  <si>
    <t>경기지도자 육성</t>
  </si>
  <si>
    <t>연수회 개최</t>
  </si>
  <si>
    <t>심판육성</t>
  </si>
  <si>
    <t>경기운영요원 육성</t>
  </si>
  <si>
    <t>국제회의</t>
  </si>
  <si>
    <t>국제기구연회비</t>
  </si>
  <si>
    <t>국제대회 국내개최지원</t>
  </si>
  <si>
    <t>전도금</t>
  </si>
  <si>
    <t>생활체육 육성사업</t>
  </si>
  <si>
    <t>전국요트경기대회 개최</t>
  </si>
  <si>
    <t>협회 사단법인추진</t>
  </si>
  <si>
    <t xml:space="preserve"> 가. 연회비</t>
  </si>
  <si>
    <t xml:space="preserve">5. 사무국 체육활동비 </t>
  </si>
  <si>
    <t xml:space="preserve">  &lt;  국고: 9,600,000,000원        자체: 11,045,700원 &gt;</t>
  </si>
  <si>
    <t xml:space="preserve">  &lt;  국고: 2,600,000,000원        자체: 6,000,000원 &gt;</t>
  </si>
  <si>
    <t xml:space="preserve">  &lt;  국고: 41,000,000,000원        자체: 74,600,000원 &gt;</t>
  </si>
  <si>
    <t>계측관육성</t>
  </si>
  <si>
    <t>경기력향상 특별사업비</t>
  </si>
  <si>
    <t>퇴직금추계차액</t>
  </si>
  <si>
    <t>시도지부사업비</t>
  </si>
  <si>
    <t>해외전지훈련파견</t>
  </si>
  <si>
    <t>대표선수 인원증원(아시안게임정원)</t>
  </si>
  <si>
    <t>CI작업,홈페이지 재정비</t>
  </si>
  <si>
    <t>해외전지훈련비 지원</t>
  </si>
  <si>
    <t>대통령기 육성지원금</t>
  </si>
  <si>
    <t>2.  2005년도 예산(안) 및 2004년도 결산 비교표</t>
  </si>
  <si>
    <t>3.  세입.세출(안)  세부명세</t>
  </si>
  <si>
    <t>대표선수단 인원증원(아시안게임종목)</t>
  </si>
  <si>
    <t>시도지부 및 클래스협회 활성화</t>
  </si>
  <si>
    <t>나. 세출예산(안) 및 결산 비교표</t>
  </si>
  <si>
    <t>가. 세입예산(안) 및 결산 비교표</t>
  </si>
  <si>
    <t>크루저대회 별도개최</t>
  </si>
  <si>
    <t>행정비 인상(50%)</t>
  </si>
  <si>
    <t>차입금상환</t>
  </si>
  <si>
    <t>전년도 이월금</t>
  </si>
  <si>
    <t>시도지부찬조금</t>
  </si>
  <si>
    <t>1. '03년 청소년세계선수권대회 숙식비 5,400,000원과 예수금(근로소득세)외</t>
  </si>
  <si>
    <t>전국요트경기대회 개최</t>
  </si>
  <si>
    <t>국제협력증진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</si>
</sst>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_-* #,##0.0_-;\-* #,##0.0_-;_-* &quot;-&quot;_-;_-@_-"/>
    <numFmt numFmtId="185" formatCode="0.0%"/>
    <numFmt numFmtId="186" formatCode="_-[$£-809]* #,##0.00_-;\-[$£-809]* #,##0.00_-;_-[$£-809]* &quot;-&quot;??_-;_-@_-"/>
    <numFmt numFmtId="187" formatCode="_-* #,##0.0_-;\-* #,##0.0_-;_-* &quot;-&quot;??_-;_-@_-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[$£-809]#,##0.00"/>
    <numFmt numFmtId="192" formatCode="[$£-809]#,##0"/>
    <numFmt numFmtId="193" formatCode="#,##0_);\(#,##0\)"/>
    <numFmt numFmtId="194" formatCode="#,##0_ "/>
    <numFmt numFmtId="195" formatCode="#,##0_);[Red]\(#,##0\)"/>
    <numFmt numFmtId="196" formatCode="0_);\(0\)"/>
  </numFmts>
  <fonts count="23">
    <font>
      <sz val="12"/>
      <name val="굴림체"/>
      <family val="3"/>
    </font>
    <font>
      <sz val="8"/>
      <name val="굴림체"/>
      <family val="3"/>
    </font>
    <font>
      <u val="single"/>
      <sz val="9"/>
      <color indexed="12"/>
      <name val="굴림체"/>
      <family val="3"/>
    </font>
    <font>
      <b/>
      <u val="single"/>
      <sz val="2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b/>
      <sz val="9"/>
      <name val="굴림체"/>
      <family val="3"/>
    </font>
    <font>
      <b/>
      <sz val="8"/>
      <name val="굴림체"/>
      <family val="3"/>
    </font>
    <font>
      <u val="single"/>
      <sz val="12"/>
      <color indexed="36"/>
      <name val="굴림체"/>
      <family val="3"/>
    </font>
    <font>
      <b/>
      <u val="single"/>
      <sz val="16"/>
      <name val="굴림체"/>
      <family val="3"/>
    </font>
    <font>
      <b/>
      <u val="singleAccounting"/>
      <sz val="12"/>
      <name val="굴림체"/>
      <family val="3"/>
    </font>
    <font>
      <b/>
      <u val="single"/>
      <sz val="12"/>
      <name val="굴림체"/>
      <family val="3"/>
    </font>
    <font>
      <sz val="11"/>
      <name val="굴림체"/>
      <family val="3"/>
    </font>
    <font>
      <b/>
      <sz val="28"/>
      <name val="HY견고딕"/>
      <family val="1"/>
    </font>
    <font>
      <b/>
      <sz val="20"/>
      <name val="굴림체"/>
      <family val="3"/>
    </font>
    <font>
      <b/>
      <sz val="8"/>
      <name val="굴림"/>
      <family val="3"/>
    </font>
    <font>
      <b/>
      <sz val="20"/>
      <name val="HY견고딕"/>
      <family val="1"/>
    </font>
    <font>
      <b/>
      <u val="singleAccounting"/>
      <sz val="12"/>
      <name val="굴림"/>
      <family val="3"/>
    </font>
    <font>
      <b/>
      <u val="singleAccounting"/>
      <sz val="11"/>
      <name val="굴림"/>
      <family val="3"/>
    </font>
    <font>
      <b/>
      <u val="singleAccounting"/>
      <sz val="11"/>
      <name val="굴림체"/>
      <family val="3"/>
    </font>
    <font>
      <b/>
      <sz val="10"/>
      <name val="굴림"/>
      <family val="3"/>
    </font>
    <font>
      <b/>
      <sz val="20"/>
      <name val="굴림"/>
      <family val="3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1" fontId="4" fillId="0" borderId="2" xfId="17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41" fontId="4" fillId="0" borderId="4" xfId="17" applyFont="1" applyBorder="1" applyAlignment="1">
      <alignment horizontal="center" vertical="center"/>
    </xf>
    <xf numFmtId="41" fontId="4" fillId="0" borderId="5" xfId="17" applyFont="1" applyBorder="1" applyAlignment="1">
      <alignment horizontal="left" vertical="center"/>
    </xf>
    <xf numFmtId="41" fontId="4" fillId="0" borderId="5" xfId="17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vertical="center"/>
    </xf>
    <xf numFmtId="41" fontId="4" fillId="0" borderId="7" xfId="17" applyFont="1" applyBorder="1" applyAlignment="1">
      <alignment horizontal="center" vertical="center"/>
    </xf>
    <xf numFmtId="41" fontId="4" fillId="0" borderId="6" xfId="17" applyFont="1" applyBorder="1" applyAlignment="1">
      <alignment vertical="center"/>
    </xf>
    <xf numFmtId="41" fontId="4" fillId="0" borderId="8" xfId="17" applyFont="1" applyBorder="1" applyAlignment="1">
      <alignment vertical="center"/>
    </xf>
    <xf numFmtId="41" fontId="4" fillId="0" borderId="9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1" fontId="4" fillId="0" borderId="3" xfId="17" applyFont="1" applyBorder="1" applyAlignment="1">
      <alignment horizontal="center" vertical="center"/>
    </xf>
    <xf numFmtId="41" fontId="4" fillId="0" borderId="13" xfId="17" applyFont="1" applyBorder="1" applyAlignment="1">
      <alignment horizontal="left" vertical="center"/>
    </xf>
    <xf numFmtId="41" fontId="4" fillId="0" borderId="14" xfId="17" applyFont="1" applyBorder="1" applyAlignment="1">
      <alignment vertical="center"/>
    </xf>
    <xf numFmtId="41" fontId="4" fillId="0" borderId="13" xfId="17" applyFont="1" applyBorder="1" applyAlignment="1">
      <alignment vertical="center"/>
    </xf>
    <xf numFmtId="41" fontId="4" fillId="0" borderId="15" xfId="17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1" fontId="4" fillId="0" borderId="0" xfId="17" applyFont="1" applyBorder="1" applyAlignment="1">
      <alignment vertical="center"/>
    </xf>
    <xf numFmtId="41" fontId="4" fillId="0" borderId="16" xfId="17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4" fillId="0" borderId="17" xfId="17" applyFont="1" applyBorder="1" applyAlignment="1">
      <alignment vertical="center"/>
    </xf>
    <xf numFmtId="41" fontId="4" fillId="0" borderId="14" xfId="17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1" fontId="4" fillId="0" borderId="0" xfId="17" applyFont="1" applyBorder="1" applyAlignment="1">
      <alignment horizontal="left" vertical="center"/>
    </xf>
    <xf numFmtId="41" fontId="4" fillId="0" borderId="3" xfId="17" applyFont="1" applyBorder="1" applyAlignment="1">
      <alignment vertical="center"/>
    </xf>
    <xf numFmtId="0" fontId="4" fillId="0" borderId="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41" fontId="4" fillId="0" borderId="2" xfId="17" applyFont="1" applyBorder="1" applyAlignment="1">
      <alignment vertical="center"/>
    </xf>
    <xf numFmtId="0" fontId="4" fillId="0" borderId="11" xfId="0" applyFont="1" applyBorder="1" applyAlignment="1">
      <alignment horizontal="center" vertical="top"/>
    </xf>
    <xf numFmtId="41" fontId="4" fillId="0" borderId="19" xfId="17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20" xfId="17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1" fontId="4" fillId="0" borderId="21" xfId="17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22" xfId="0" applyFont="1" applyBorder="1" applyAlignment="1">
      <alignment/>
    </xf>
    <xf numFmtId="41" fontId="4" fillId="0" borderId="23" xfId="17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41" fontId="7" fillId="0" borderId="0" xfId="17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justify" vertical="justify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justify" vertical="justify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1" fontId="4" fillId="0" borderId="20" xfId="17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41" fontId="4" fillId="0" borderId="15" xfId="17" applyFont="1" applyBorder="1" applyAlignment="1">
      <alignment horizontal="left" vertical="center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center"/>
    </xf>
    <xf numFmtId="41" fontId="4" fillId="0" borderId="16" xfId="17" applyFont="1" applyBorder="1" applyAlignment="1">
      <alignment horizontal="left" vertical="center"/>
    </xf>
    <xf numFmtId="41" fontId="4" fillId="0" borderId="16" xfId="17" applyFont="1" applyBorder="1" applyAlignment="1">
      <alignment horizontal="center" vertical="center"/>
    </xf>
    <xf numFmtId="41" fontId="4" fillId="0" borderId="16" xfId="17" applyFont="1" applyBorder="1" applyAlignment="1">
      <alignment/>
    </xf>
    <xf numFmtId="41" fontId="4" fillId="0" borderId="12" xfId="17" applyFont="1" applyBorder="1" applyAlignment="1">
      <alignment vertical="center"/>
    </xf>
    <xf numFmtId="41" fontId="4" fillId="0" borderId="20" xfId="17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7" xfId="17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 vertical="justify"/>
    </xf>
    <xf numFmtId="41" fontId="4" fillId="0" borderId="17" xfId="17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1" fontId="4" fillId="0" borderId="6" xfId="17" applyFont="1" applyBorder="1" applyAlignment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1" xfId="17" applyFont="1" applyBorder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41" fontId="6" fillId="0" borderId="0" xfId="17" applyFont="1" applyBorder="1" applyAlignment="1">
      <alignment/>
    </xf>
    <xf numFmtId="41" fontId="7" fillId="0" borderId="0" xfId="17" applyFont="1" applyAlignment="1">
      <alignment/>
    </xf>
    <xf numFmtId="41" fontId="7" fillId="0" borderId="0" xfId="17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20" xfId="17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4" fillId="0" borderId="26" xfId="17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41" fontId="4" fillId="0" borderId="17" xfId="17" applyFont="1" applyBorder="1" applyAlignment="1">
      <alignment horizontal="center" vertical="center"/>
    </xf>
    <xf numFmtId="41" fontId="4" fillId="0" borderId="9" xfId="17" applyFont="1" applyBorder="1" applyAlignment="1">
      <alignment horizontal="left" vertical="center"/>
    </xf>
    <xf numFmtId="41" fontId="4" fillId="0" borderId="7" xfId="17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1" fontId="4" fillId="0" borderId="19" xfId="17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1" fontId="4" fillId="0" borderId="31" xfId="17" applyFont="1" applyBorder="1" applyAlignment="1">
      <alignment horizontal="left" vertical="center"/>
    </xf>
    <xf numFmtId="41" fontId="4" fillId="0" borderId="11" xfId="17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4" fillId="0" borderId="15" xfId="17" applyFont="1" applyBorder="1" applyAlignment="1">
      <alignment horizontal="center" vertical="center"/>
    </xf>
    <xf numFmtId="41" fontId="6" fillId="0" borderId="0" xfId="17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1" fontId="4" fillId="0" borderId="14" xfId="17" applyFont="1" applyBorder="1" applyAlignment="1">
      <alignment horizontal="center" vertical="justify"/>
    </xf>
    <xf numFmtId="0" fontId="4" fillId="0" borderId="12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41" fontId="4" fillId="0" borderId="25" xfId="17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1" fontId="4" fillId="0" borderId="0" xfId="17" applyFont="1" applyBorder="1" applyAlignment="1">
      <alignment horizontal="left"/>
    </xf>
    <xf numFmtId="41" fontId="4" fillId="0" borderId="12" xfId="17" applyFont="1" applyBorder="1" applyAlignment="1">
      <alignment horizontal="center" vertical="center"/>
    </xf>
    <xf numFmtId="41" fontId="4" fillId="0" borderId="33" xfId="17" applyFont="1" applyBorder="1" applyAlignment="1">
      <alignment horizontal="left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5" xfId="17" applyFont="1" applyBorder="1" applyAlignment="1">
      <alignment vertical="center"/>
    </xf>
    <xf numFmtId="0" fontId="4" fillId="0" borderId="0" xfId="0" applyFont="1" applyAlignment="1">
      <alignment/>
    </xf>
    <xf numFmtId="41" fontId="4" fillId="0" borderId="24" xfId="17" applyFont="1" applyBorder="1" applyAlignment="1">
      <alignment horizontal="center" vertical="justify"/>
    </xf>
    <xf numFmtId="41" fontId="4" fillId="0" borderId="18" xfId="17" applyFont="1" applyBorder="1" applyAlignment="1">
      <alignment horizontal="center" vertical="justify"/>
    </xf>
    <xf numFmtId="41" fontId="4" fillId="0" borderId="12" xfId="17" applyFont="1" applyBorder="1" applyAlignment="1">
      <alignment horizontal="center" vertical="justify"/>
    </xf>
    <xf numFmtId="41" fontId="4" fillId="0" borderId="34" xfId="17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1" fontId="6" fillId="0" borderId="13" xfId="17" applyFont="1" applyBorder="1" applyAlignment="1">
      <alignment horizontal="left" vertical="center"/>
    </xf>
    <xf numFmtId="41" fontId="5" fillId="0" borderId="12" xfId="0" applyNumberFormat="1" applyFont="1" applyBorder="1" applyAlignment="1">
      <alignment horizontal="center" vertical="center"/>
    </xf>
    <xf numFmtId="41" fontId="7" fillId="0" borderId="35" xfId="17" applyFont="1" applyBorder="1" applyAlignment="1">
      <alignment horizontal="center" vertical="center"/>
    </xf>
    <xf numFmtId="41" fontId="7" fillId="0" borderId="28" xfId="17" applyFont="1" applyBorder="1" applyAlignment="1">
      <alignment horizontal="center" vertical="center"/>
    </xf>
    <xf numFmtId="41" fontId="7" fillId="0" borderId="29" xfId="17" applyFont="1" applyBorder="1" applyAlignment="1">
      <alignment horizontal="center" vertical="center"/>
    </xf>
    <xf numFmtId="41" fontId="7" fillId="0" borderId="36" xfId="17" applyFont="1" applyBorder="1" applyAlignment="1">
      <alignment horizontal="center" vertical="center"/>
    </xf>
    <xf numFmtId="41" fontId="7" fillId="0" borderId="3" xfId="17" applyFont="1" applyBorder="1" applyAlignment="1">
      <alignment horizontal="center" vertical="center"/>
    </xf>
    <xf numFmtId="41" fontId="7" fillId="0" borderId="31" xfId="17" applyFont="1" applyBorder="1" applyAlignment="1">
      <alignment horizontal="left" vertical="center"/>
    </xf>
    <xf numFmtId="41" fontId="7" fillId="0" borderId="37" xfId="17" applyFont="1" applyBorder="1" applyAlignment="1">
      <alignment vertical="center"/>
    </xf>
    <xf numFmtId="41" fontId="7" fillId="0" borderId="38" xfId="17" applyFont="1" applyBorder="1" applyAlignment="1">
      <alignment horizontal="center" vertical="center"/>
    </xf>
    <xf numFmtId="41" fontId="7" fillId="0" borderId="39" xfId="17" applyFont="1" applyBorder="1" applyAlignment="1">
      <alignment horizontal="left" vertical="center"/>
    </xf>
    <xf numFmtId="41" fontId="7" fillId="0" borderId="22" xfId="17" applyFont="1" applyBorder="1" applyAlignment="1">
      <alignment horizontal="center" vertical="center"/>
    </xf>
    <xf numFmtId="41" fontId="7" fillId="0" borderId="26" xfId="17" applyFont="1" applyBorder="1" applyAlignment="1">
      <alignment horizontal="left" vertical="center"/>
    </xf>
    <xf numFmtId="41" fontId="7" fillId="0" borderId="3" xfId="17" applyFont="1" applyBorder="1" applyAlignment="1">
      <alignment vertical="center"/>
    </xf>
    <xf numFmtId="41" fontId="7" fillId="0" borderId="40" xfId="17" applyFont="1" applyBorder="1" applyAlignment="1">
      <alignment vertical="center"/>
    </xf>
    <xf numFmtId="41" fontId="7" fillId="0" borderId="12" xfId="17" applyFont="1" applyBorder="1" applyAlignment="1">
      <alignment horizontal="left" vertical="center"/>
    </xf>
    <xf numFmtId="41" fontId="7" fillId="0" borderId="7" xfId="17" applyFont="1" applyBorder="1" applyAlignment="1">
      <alignment vertical="center"/>
    </xf>
    <xf numFmtId="41" fontId="7" fillId="0" borderId="41" xfId="17" applyFont="1" applyBorder="1" applyAlignment="1">
      <alignment horizontal="center" vertical="center"/>
    </xf>
    <xf numFmtId="41" fontId="7" fillId="0" borderId="33" xfId="17" applyFont="1" applyBorder="1" applyAlignment="1">
      <alignment vertical="center"/>
    </xf>
    <xf numFmtId="41" fontId="7" fillId="0" borderId="30" xfId="17" applyFont="1" applyBorder="1" applyAlignment="1">
      <alignment vertical="center"/>
    </xf>
    <xf numFmtId="41" fontId="7" fillId="0" borderId="35" xfId="17" applyFont="1" applyBorder="1" applyAlignment="1">
      <alignment vertical="center"/>
    </xf>
    <xf numFmtId="41" fontId="7" fillId="0" borderId="40" xfId="17" applyFont="1" applyBorder="1" applyAlignment="1">
      <alignment horizontal="center" vertical="center"/>
    </xf>
    <xf numFmtId="41" fontId="7" fillId="0" borderId="11" xfId="17" applyFont="1" applyBorder="1" applyAlignment="1">
      <alignment vertical="center"/>
    </xf>
    <xf numFmtId="41" fontId="7" fillId="0" borderId="12" xfId="17" applyFont="1" applyBorder="1" applyAlignment="1">
      <alignment vertical="center"/>
    </xf>
    <xf numFmtId="41" fontId="7" fillId="0" borderId="42" xfId="17" applyFont="1" applyBorder="1" applyAlignment="1">
      <alignment vertical="center"/>
    </xf>
    <xf numFmtId="41" fontId="7" fillId="0" borderId="43" xfId="17" applyFont="1" applyBorder="1" applyAlignment="1">
      <alignment vertical="center"/>
    </xf>
    <xf numFmtId="41" fontId="7" fillId="0" borderId="10" xfId="17" applyFont="1" applyBorder="1" applyAlignment="1">
      <alignment vertical="center"/>
    </xf>
    <xf numFmtId="41" fontId="7" fillId="0" borderId="3" xfId="17" applyFont="1" applyBorder="1" applyAlignment="1">
      <alignment horizontal="left" vertical="center"/>
    </xf>
    <xf numFmtId="41" fontId="7" fillId="0" borderId="44" xfId="17" applyFont="1" applyBorder="1" applyAlignment="1">
      <alignment vertical="center"/>
    </xf>
    <xf numFmtId="41" fontId="7" fillId="0" borderId="45" xfId="17" applyFont="1" applyBorder="1" applyAlignment="1">
      <alignment vertical="center"/>
    </xf>
    <xf numFmtId="41" fontId="7" fillId="0" borderId="7" xfId="17" applyFont="1" applyBorder="1" applyAlignment="1">
      <alignment horizontal="left" vertical="center"/>
    </xf>
    <xf numFmtId="41" fontId="7" fillId="0" borderId="45" xfId="17" applyFont="1" applyBorder="1" applyAlignment="1">
      <alignment horizontal="center" vertical="center"/>
    </xf>
    <xf numFmtId="41" fontId="7" fillId="0" borderId="26" xfId="17" applyFont="1" applyBorder="1" applyAlignment="1">
      <alignment vertical="center"/>
    </xf>
    <xf numFmtId="41" fontId="7" fillId="0" borderId="43" xfId="17" applyFont="1" applyBorder="1" applyAlignment="1">
      <alignment horizontal="left" vertical="center"/>
    </xf>
    <xf numFmtId="41" fontId="7" fillId="0" borderId="10" xfId="17" applyFont="1" applyBorder="1" applyAlignment="1">
      <alignment horizontal="left" vertical="center"/>
    </xf>
    <xf numFmtId="41" fontId="7" fillId="0" borderId="46" xfId="17" applyFont="1" applyBorder="1" applyAlignment="1">
      <alignment horizontal="left" vertical="center"/>
    </xf>
    <xf numFmtId="41" fontId="7" fillId="0" borderId="47" xfId="17" applyFont="1" applyBorder="1" applyAlignment="1">
      <alignment vertical="center"/>
    </xf>
    <xf numFmtId="41" fontId="4" fillId="0" borderId="48" xfId="17" applyFont="1" applyBorder="1" applyAlignment="1">
      <alignment horizontal="center" vertical="center"/>
    </xf>
    <xf numFmtId="41" fontId="7" fillId="0" borderId="49" xfId="17" applyFont="1" applyBorder="1" applyAlignment="1">
      <alignment horizontal="center" vertical="center"/>
    </xf>
    <xf numFmtId="41" fontId="7" fillId="0" borderId="1" xfId="17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50" xfId="17" applyFont="1" applyBorder="1" applyAlignment="1">
      <alignment horizontal="left" vertical="center"/>
    </xf>
    <xf numFmtId="41" fontId="7" fillId="0" borderId="18" xfId="17" applyFont="1" applyBorder="1" applyAlignment="1">
      <alignment vertical="center"/>
    </xf>
    <xf numFmtId="41" fontId="7" fillId="0" borderId="34" xfId="17" applyFont="1" applyBorder="1" applyAlignment="1">
      <alignment vertical="center"/>
    </xf>
    <xf numFmtId="41" fontId="4" fillId="0" borderId="20" xfId="17" applyFont="1" applyBorder="1" applyAlignment="1">
      <alignment horizontal="left" vertical="center"/>
    </xf>
    <xf numFmtId="41" fontId="4" fillId="0" borderId="27" xfId="17" applyFont="1" applyBorder="1" applyAlignment="1">
      <alignment horizontal="left" vertical="center"/>
    </xf>
    <xf numFmtId="41" fontId="7" fillId="0" borderId="51" xfId="17" applyFont="1" applyBorder="1" applyAlignment="1">
      <alignment horizontal="center" vertical="center"/>
    </xf>
    <xf numFmtId="41" fontId="11" fillId="0" borderId="0" xfId="17" applyFont="1" applyBorder="1" applyAlignment="1">
      <alignment horizontal="left" vertical="center"/>
    </xf>
    <xf numFmtId="41" fontId="11" fillId="0" borderId="16" xfId="17" applyFont="1" applyBorder="1" applyAlignment="1">
      <alignment horizontal="center" vertical="center"/>
    </xf>
    <xf numFmtId="41" fontId="4" fillId="0" borderId="1" xfId="17" applyFont="1" applyBorder="1" applyAlignment="1">
      <alignment horizontal="right" vertical="center"/>
    </xf>
    <xf numFmtId="41" fontId="7" fillId="0" borderId="52" xfId="17" applyFont="1" applyBorder="1" applyAlignment="1">
      <alignment horizontal="center" vertical="center"/>
    </xf>
    <xf numFmtId="41" fontId="7" fillId="0" borderId="49" xfId="17" applyFont="1" applyBorder="1" applyAlignment="1">
      <alignment vertical="center"/>
    </xf>
    <xf numFmtId="41" fontId="7" fillId="0" borderId="53" xfId="17" applyFont="1" applyBorder="1" applyAlignment="1">
      <alignment vertical="center"/>
    </xf>
    <xf numFmtId="41" fontId="7" fillId="0" borderId="54" xfId="17" applyFont="1" applyBorder="1" applyAlignment="1">
      <alignment vertical="center"/>
    </xf>
    <xf numFmtId="41" fontId="7" fillId="0" borderId="53" xfId="17" applyFont="1" applyBorder="1" applyAlignment="1">
      <alignment horizontal="center" vertical="center"/>
    </xf>
    <xf numFmtId="41" fontId="7" fillId="0" borderId="55" xfId="17" applyFont="1" applyBorder="1" applyAlignment="1">
      <alignment horizontal="center" vertical="center"/>
    </xf>
    <xf numFmtId="41" fontId="7" fillId="0" borderId="32" xfId="17" applyFont="1" applyBorder="1" applyAlignment="1">
      <alignment horizontal="left" vertical="center"/>
    </xf>
    <xf numFmtId="41" fontId="7" fillId="0" borderId="54" xfId="17" applyFont="1" applyBorder="1" applyAlignment="1">
      <alignment horizontal="center" vertical="center"/>
    </xf>
    <xf numFmtId="41" fontId="4" fillId="0" borderId="8" xfId="17" applyFont="1" applyBorder="1" applyAlignment="1">
      <alignment horizontal="left" vertical="center"/>
    </xf>
    <xf numFmtId="41" fontId="4" fillId="0" borderId="18" xfId="17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41" fontId="7" fillId="0" borderId="15" xfId="17" applyFont="1" applyBorder="1" applyAlignment="1">
      <alignment vertical="center"/>
    </xf>
    <xf numFmtId="41" fontId="4" fillId="0" borderId="11" xfId="17" applyFont="1" applyBorder="1" applyAlignment="1">
      <alignment horizontal="left" vertical="center"/>
    </xf>
    <xf numFmtId="41" fontId="4" fillId="0" borderId="24" xfId="17" applyFont="1" applyBorder="1" applyAlignment="1">
      <alignment horizontal="left" vertical="center"/>
    </xf>
    <xf numFmtId="41" fontId="4" fillId="0" borderId="56" xfId="17" applyFont="1" applyBorder="1" applyAlignment="1">
      <alignment horizontal="left" vertical="center"/>
    </xf>
    <xf numFmtId="193" fontId="4" fillId="0" borderId="15" xfId="17" applyNumberFormat="1" applyFont="1" applyBorder="1" applyAlignment="1">
      <alignment horizontal="center" vertical="center"/>
    </xf>
    <xf numFmtId="193" fontId="4" fillId="0" borderId="16" xfId="17" applyNumberFormat="1" applyFont="1" applyBorder="1" applyAlignment="1">
      <alignment horizontal="center" vertical="center"/>
    </xf>
    <xf numFmtId="41" fontId="4" fillId="0" borderId="57" xfId="17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93" fontId="4" fillId="0" borderId="3" xfId="17" applyNumberFormat="1" applyFont="1" applyBorder="1" applyAlignment="1">
      <alignment vertical="center"/>
    </xf>
    <xf numFmtId="41" fontId="7" fillId="0" borderId="13" xfId="17" applyFont="1" applyBorder="1" applyAlignment="1">
      <alignment vertical="center"/>
    </xf>
    <xf numFmtId="193" fontId="7" fillId="0" borderId="42" xfId="17" applyNumberFormat="1" applyFont="1" applyBorder="1" applyAlignment="1">
      <alignment vertical="center"/>
    </xf>
    <xf numFmtId="193" fontId="7" fillId="0" borderId="35" xfId="17" applyNumberFormat="1" applyFont="1" applyBorder="1" applyAlignment="1">
      <alignment vertical="center"/>
    </xf>
    <xf numFmtId="41" fontId="7" fillId="0" borderId="36" xfId="17" applyFont="1" applyBorder="1" applyAlignment="1">
      <alignment horizontal="left" vertical="center"/>
    </xf>
    <xf numFmtId="41" fontId="7" fillId="0" borderId="45" xfId="17" applyFont="1" applyBorder="1" applyAlignment="1">
      <alignment horizontal="left" vertical="center"/>
    </xf>
    <xf numFmtId="41" fontId="7" fillId="0" borderId="30" xfId="17" applyFont="1" applyBorder="1" applyAlignment="1">
      <alignment horizontal="left" vertical="center"/>
    </xf>
    <xf numFmtId="41" fontId="13" fillId="0" borderId="0" xfId="17" applyFont="1" applyAlignment="1">
      <alignment/>
    </xf>
    <xf numFmtId="0" fontId="5" fillId="0" borderId="0" xfId="0" applyFont="1" applyAlignment="1">
      <alignment/>
    </xf>
    <xf numFmtId="41" fontId="4" fillId="0" borderId="58" xfId="17" applyFont="1" applyBorder="1" applyAlignment="1">
      <alignment horizontal="left" vertical="center"/>
    </xf>
    <xf numFmtId="41" fontId="7" fillId="0" borderId="13" xfId="17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justify"/>
    </xf>
    <xf numFmtId="41" fontId="4" fillId="0" borderId="53" xfId="17" applyFont="1" applyBorder="1" applyAlignment="1">
      <alignment horizontal="left" vertical="center"/>
    </xf>
    <xf numFmtId="41" fontId="4" fillId="0" borderId="54" xfId="17" applyFont="1" applyBorder="1" applyAlignment="1">
      <alignment horizontal="left" vertical="center"/>
    </xf>
    <xf numFmtId="41" fontId="4" fillId="0" borderId="51" xfId="17" applyFont="1" applyBorder="1" applyAlignment="1">
      <alignment horizontal="left" vertical="center"/>
    </xf>
    <xf numFmtId="41" fontId="7" fillId="0" borderId="9" xfId="17" applyFont="1" applyBorder="1" applyAlignment="1">
      <alignment horizontal="left" vertical="center"/>
    </xf>
    <xf numFmtId="0" fontId="4" fillId="0" borderId="6" xfId="0" applyFont="1" applyBorder="1" applyAlignment="1">
      <alignment horizontal="center" vertical="justify"/>
    </xf>
    <xf numFmtId="41" fontId="4" fillId="0" borderId="33" xfId="17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3" fontId="4" fillId="0" borderId="15" xfId="17" applyNumberFormat="1" applyFont="1" applyBorder="1" applyAlignment="1">
      <alignment vertical="center"/>
    </xf>
    <xf numFmtId="41" fontId="5" fillId="0" borderId="1" xfId="17" applyFont="1" applyBorder="1" applyAlignment="1">
      <alignment horizontal="right" vertical="center"/>
    </xf>
    <xf numFmtId="41" fontId="7" fillId="0" borderId="18" xfId="17" applyFont="1" applyBorder="1" applyAlignment="1">
      <alignment horizontal="left" vertical="center"/>
    </xf>
    <xf numFmtId="41" fontId="4" fillId="0" borderId="10" xfId="17" applyFont="1" applyBorder="1" applyAlignment="1">
      <alignment horizontal="left" vertical="center"/>
    </xf>
    <xf numFmtId="41" fontId="7" fillId="0" borderId="14" xfId="17" applyFont="1" applyBorder="1" applyAlignment="1">
      <alignment vertical="center"/>
    </xf>
    <xf numFmtId="4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9" xfId="17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41" fontId="4" fillId="0" borderId="10" xfId="17" applyFont="1" applyBorder="1" applyAlignment="1">
      <alignment horizontal="center" vertical="center"/>
    </xf>
    <xf numFmtId="41" fontId="4" fillId="0" borderId="53" xfId="17" applyFont="1" applyBorder="1" applyAlignment="1">
      <alignment horizontal="center" vertical="center"/>
    </xf>
    <xf numFmtId="41" fontId="4" fillId="0" borderId="55" xfId="17" applyFont="1" applyBorder="1" applyAlignment="1">
      <alignment horizontal="center" vertical="center"/>
    </xf>
    <xf numFmtId="41" fontId="4" fillId="0" borderId="0" xfId="17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1" fontId="4" fillId="0" borderId="54" xfId="17" applyFont="1" applyBorder="1" applyAlignment="1">
      <alignment horizontal="center" vertical="center"/>
    </xf>
    <xf numFmtId="41" fontId="4" fillId="0" borderId="62" xfId="17" applyFont="1" applyBorder="1" applyAlignment="1">
      <alignment horizontal="center" vertical="center"/>
    </xf>
    <xf numFmtId="41" fontId="4" fillId="0" borderId="63" xfId="17" applyFont="1" applyBorder="1" applyAlignment="1">
      <alignment horizontal="center" vertical="center"/>
    </xf>
    <xf numFmtId="41" fontId="7" fillId="0" borderId="53" xfId="17" applyFont="1" applyBorder="1" applyAlignment="1">
      <alignment horizontal="left" vertical="center"/>
    </xf>
    <xf numFmtId="193" fontId="4" fillId="0" borderId="7" xfId="0" applyNumberFormat="1" applyFont="1" applyBorder="1" applyAlignment="1">
      <alignment horizontal="right" vertical="center"/>
    </xf>
    <xf numFmtId="41" fontId="7" fillId="0" borderId="58" xfId="17" applyFont="1" applyBorder="1" applyAlignment="1">
      <alignment horizontal="left" vertical="center"/>
    </xf>
    <xf numFmtId="41" fontId="4" fillId="0" borderId="64" xfId="17" applyFont="1" applyBorder="1" applyAlignment="1">
      <alignment horizontal="left" vertical="center"/>
    </xf>
    <xf numFmtId="41" fontId="4" fillId="0" borderId="64" xfId="0" applyNumberFormat="1" applyFont="1" applyBorder="1" applyAlignment="1">
      <alignment horizontal="center" vertical="center"/>
    </xf>
    <xf numFmtId="41" fontId="4" fillId="0" borderId="64" xfId="17" applyFont="1" applyBorder="1" applyAlignment="1">
      <alignment horizontal="center" vertical="center"/>
    </xf>
    <xf numFmtId="41" fontId="4" fillId="0" borderId="65" xfId="17" applyFont="1" applyBorder="1" applyAlignment="1">
      <alignment horizontal="left" vertical="center"/>
    </xf>
    <xf numFmtId="41" fontId="4" fillId="0" borderId="64" xfId="17" applyFont="1" applyBorder="1" applyAlignment="1">
      <alignment vertical="center"/>
    </xf>
    <xf numFmtId="41" fontId="4" fillId="0" borderId="65" xfId="17" applyFont="1" applyBorder="1" applyAlignment="1">
      <alignment horizontal="left" vertical="center" wrapText="1"/>
    </xf>
    <xf numFmtId="41" fontId="4" fillId="0" borderId="66" xfId="17" applyFont="1" applyBorder="1" applyAlignment="1">
      <alignment horizontal="left" vertical="center"/>
    </xf>
    <xf numFmtId="41" fontId="4" fillId="0" borderId="66" xfId="17" applyFont="1" applyBorder="1" applyAlignment="1">
      <alignment vertical="center"/>
    </xf>
    <xf numFmtId="41" fontId="4" fillId="0" borderId="66" xfId="0" applyNumberFormat="1" applyFont="1" applyBorder="1" applyAlignment="1">
      <alignment horizontal="center" vertical="center"/>
    </xf>
    <xf numFmtId="41" fontId="4" fillId="0" borderId="67" xfId="17" applyFont="1" applyBorder="1" applyAlignment="1">
      <alignment vertical="center"/>
    </xf>
    <xf numFmtId="41" fontId="4" fillId="0" borderId="68" xfId="17" applyFont="1" applyBorder="1" applyAlignment="1">
      <alignment horizontal="left" vertical="center"/>
    </xf>
    <xf numFmtId="41" fontId="4" fillId="0" borderId="68" xfId="17" applyFont="1" applyBorder="1" applyAlignment="1">
      <alignment vertical="center"/>
    </xf>
    <xf numFmtId="41" fontId="4" fillId="0" borderId="68" xfId="0" applyNumberFormat="1" applyFont="1" applyBorder="1" applyAlignment="1">
      <alignment horizontal="center" vertical="center"/>
    </xf>
    <xf numFmtId="41" fontId="4" fillId="0" borderId="69" xfId="17" applyFont="1" applyBorder="1" applyAlignment="1">
      <alignment vertical="center"/>
    </xf>
    <xf numFmtId="41" fontId="4" fillId="0" borderId="65" xfId="17" applyFont="1" applyBorder="1" applyAlignment="1">
      <alignment vertical="center"/>
    </xf>
    <xf numFmtId="41" fontId="4" fillId="0" borderId="66" xfId="17" applyFont="1" applyBorder="1" applyAlignment="1">
      <alignment horizontal="center" vertical="center"/>
    </xf>
    <xf numFmtId="41" fontId="4" fillId="0" borderId="67" xfId="17" applyFont="1" applyBorder="1" applyAlignment="1">
      <alignment horizontal="left" vertical="center"/>
    </xf>
    <xf numFmtId="41" fontId="4" fillId="0" borderId="68" xfId="17" applyFont="1" applyBorder="1" applyAlignment="1">
      <alignment horizontal="center" vertical="center"/>
    </xf>
    <xf numFmtId="41" fontId="4" fillId="0" borderId="69" xfId="17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41" fontId="4" fillId="0" borderId="51" xfId="17" applyFont="1" applyBorder="1" applyAlignment="1">
      <alignment vertical="center"/>
    </xf>
    <xf numFmtId="41" fontId="4" fillId="0" borderId="70" xfId="17" applyFont="1" applyBorder="1" applyAlignment="1">
      <alignment horizontal="left" vertical="center"/>
    </xf>
    <xf numFmtId="41" fontId="4" fillId="0" borderId="70" xfId="17" applyFont="1" applyBorder="1" applyAlignment="1">
      <alignment horizontal="center" vertical="center"/>
    </xf>
    <xf numFmtId="41" fontId="4" fillId="0" borderId="70" xfId="0" applyNumberFormat="1" applyFont="1" applyBorder="1" applyAlignment="1">
      <alignment horizontal="center" vertical="center"/>
    </xf>
    <xf numFmtId="41" fontId="4" fillId="0" borderId="71" xfId="17" applyFont="1" applyBorder="1" applyAlignment="1">
      <alignment horizontal="left" vertical="center"/>
    </xf>
    <xf numFmtId="0" fontId="4" fillId="0" borderId="72" xfId="0" applyFont="1" applyBorder="1" applyAlignment="1">
      <alignment/>
    </xf>
    <xf numFmtId="41" fontId="4" fillId="0" borderId="73" xfId="17" applyFont="1" applyBorder="1" applyAlignment="1">
      <alignment horizontal="left" vertical="center"/>
    </xf>
    <xf numFmtId="41" fontId="4" fillId="0" borderId="74" xfId="17" applyFont="1" applyBorder="1" applyAlignment="1">
      <alignment horizontal="left" vertical="center"/>
    </xf>
    <xf numFmtId="41" fontId="4" fillId="0" borderId="49" xfId="17" applyFont="1" applyBorder="1" applyAlignment="1">
      <alignment horizontal="left" vertical="center"/>
    </xf>
    <xf numFmtId="41" fontId="4" fillId="0" borderId="74" xfId="17" applyFont="1" applyBorder="1" applyAlignment="1">
      <alignment vertical="center"/>
    </xf>
    <xf numFmtId="41" fontId="4" fillId="0" borderId="70" xfId="17" applyFont="1" applyBorder="1" applyAlignment="1">
      <alignment vertical="center"/>
    </xf>
    <xf numFmtId="41" fontId="4" fillId="0" borderId="75" xfId="17" applyFont="1" applyBorder="1" applyAlignment="1">
      <alignment horizontal="left" vertical="center"/>
    </xf>
    <xf numFmtId="41" fontId="6" fillId="0" borderId="0" xfId="17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7" fillId="0" borderId="30" xfId="0" applyFont="1" applyBorder="1" applyAlignment="1">
      <alignment horizontal="center" vertical="justify"/>
    </xf>
    <xf numFmtId="41" fontId="4" fillId="0" borderId="3" xfId="17" applyFont="1" applyBorder="1" applyAlignment="1">
      <alignment horizontal="center" vertical="justify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41" fontId="4" fillId="0" borderId="15" xfId="17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1" fontId="6" fillId="0" borderId="13" xfId="17" applyFont="1" applyBorder="1" applyAlignment="1">
      <alignment horizontal="left"/>
    </xf>
    <xf numFmtId="193" fontId="11" fillId="0" borderId="16" xfId="17" applyNumberFormat="1" applyFont="1" applyBorder="1" applyAlignment="1">
      <alignment horizontal="center" vertical="center"/>
    </xf>
    <xf numFmtId="193" fontId="20" fillId="0" borderId="16" xfId="17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left" vertical="center"/>
    </xf>
    <xf numFmtId="24" fontId="4" fillId="0" borderId="0" xfId="0" applyNumberFormat="1" applyFont="1" applyBorder="1" applyAlignment="1">
      <alignment horizontal="left" vertical="center"/>
    </xf>
    <xf numFmtId="41" fontId="4" fillId="0" borderId="13" xfId="17" applyFont="1" applyBorder="1" applyAlignment="1">
      <alignment horizontal="center" vertical="center"/>
    </xf>
    <xf numFmtId="0" fontId="4" fillId="0" borderId="26" xfId="0" applyFont="1" applyBorder="1" applyAlignment="1">
      <alignment horizontal="justify" vertical="justify"/>
    </xf>
    <xf numFmtId="0" fontId="16" fillId="0" borderId="18" xfId="0" applyFont="1" applyBorder="1" applyAlignment="1">
      <alignment horizontal="center" vertical="justify"/>
    </xf>
    <xf numFmtId="0" fontId="21" fillId="0" borderId="18" xfId="0" applyFont="1" applyBorder="1" applyAlignment="1">
      <alignment horizontal="center" vertical="justify"/>
    </xf>
    <xf numFmtId="0" fontId="21" fillId="0" borderId="3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1" fontId="12" fillId="0" borderId="16" xfId="17" applyFont="1" applyBorder="1" applyAlignment="1">
      <alignment horizontal="center" vertical="center"/>
    </xf>
    <xf numFmtId="41" fontId="7" fillId="0" borderId="2" xfId="17" applyFont="1" applyBorder="1" applyAlignment="1">
      <alignment horizontal="left" vertical="center"/>
    </xf>
    <xf numFmtId="41" fontId="8" fillId="0" borderId="7" xfId="17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1" fontId="4" fillId="0" borderId="3" xfId="17" applyFont="1" applyBorder="1" applyAlignment="1">
      <alignment horizontal="left" vertical="center"/>
    </xf>
    <xf numFmtId="41" fontId="4" fillId="0" borderId="18" xfId="17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76" xfId="17" applyFont="1" applyBorder="1" applyAlignment="1">
      <alignment horizontal="center" vertical="center"/>
    </xf>
    <xf numFmtId="0" fontId="4" fillId="0" borderId="77" xfId="0" applyFont="1" applyBorder="1" applyAlignment="1">
      <alignment/>
    </xf>
    <xf numFmtId="0" fontId="4" fillId="0" borderId="48" xfId="0" applyFont="1" applyBorder="1" applyAlignment="1">
      <alignment horizontal="center"/>
    </xf>
    <xf numFmtId="41" fontId="4" fillId="0" borderId="1" xfId="17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41" fontId="4" fillId="0" borderId="76" xfId="17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 vertical="justify"/>
    </xf>
    <xf numFmtId="0" fontId="6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top"/>
    </xf>
    <xf numFmtId="41" fontId="5" fillId="0" borderId="48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41" fontId="4" fillId="0" borderId="76" xfId="17" applyFont="1" applyBorder="1" applyAlignment="1">
      <alignment/>
    </xf>
    <xf numFmtId="0" fontId="4" fillId="0" borderId="77" xfId="0" applyFont="1" applyBorder="1" applyAlignment="1">
      <alignment vertical="center"/>
    </xf>
    <xf numFmtId="0" fontId="4" fillId="0" borderId="79" xfId="0" applyFont="1" applyBorder="1" applyAlignment="1">
      <alignment horizontal="justify" vertical="justify"/>
    </xf>
    <xf numFmtId="0" fontId="4" fillId="0" borderId="48" xfId="0" applyFont="1" applyBorder="1" applyAlignment="1">
      <alignment horizontal="center" vertical="top"/>
    </xf>
    <xf numFmtId="0" fontId="4" fillId="0" borderId="48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4" fillId="0" borderId="14" xfId="17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41" fontId="7" fillId="0" borderId="6" xfId="17" applyFont="1" applyBorder="1" applyAlignment="1">
      <alignment vertical="center"/>
    </xf>
    <xf numFmtId="193" fontId="7" fillId="0" borderId="6" xfId="17" applyNumberFormat="1" applyFont="1" applyBorder="1" applyAlignment="1">
      <alignment vertical="center"/>
    </xf>
    <xf numFmtId="41" fontId="7" fillId="0" borderId="0" xfId="17" applyFont="1" applyBorder="1" applyAlignment="1">
      <alignment horizontal="left" vertical="center"/>
    </xf>
    <xf numFmtId="0" fontId="4" fillId="0" borderId="7" xfId="0" applyFont="1" applyBorder="1" applyAlignment="1">
      <alignment horizontal="center" vertical="justify"/>
    </xf>
    <xf numFmtId="0" fontId="4" fillId="0" borderId="2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left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21" xfId="17" applyFont="1" applyBorder="1" applyAlignment="1">
      <alignment horizontal="center" vertical="center"/>
    </xf>
    <xf numFmtId="41" fontId="18" fillId="0" borderId="0" xfId="17" applyFont="1" applyBorder="1" applyAlignment="1">
      <alignment horizontal="left" vertical="center"/>
    </xf>
    <xf numFmtId="41" fontId="4" fillId="0" borderId="82" xfId="17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top"/>
    </xf>
    <xf numFmtId="41" fontId="4" fillId="0" borderId="83" xfId="17" applyFont="1" applyBorder="1" applyAlignment="1">
      <alignment horizontal="left" vertical="center"/>
    </xf>
    <xf numFmtId="41" fontId="7" fillId="0" borderId="71" xfId="17" applyFont="1" applyBorder="1" applyAlignment="1">
      <alignment horizontal="left" vertical="center"/>
    </xf>
    <xf numFmtId="193" fontId="4" fillId="0" borderId="7" xfId="17" applyNumberFormat="1" applyFont="1" applyBorder="1" applyAlignment="1">
      <alignment horizontal="right" vertical="center"/>
    </xf>
    <xf numFmtId="193" fontId="4" fillId="0" borderId="12" xfId="17" applyNumberFormat="1" applyFont="1" applyBorder="1" applyAlignment="1">
      <alignment horizontal="right" vertical="center"/>
    </xf>
    <xf numFmtId="41" fontId="4" fillId="0" borderId="49" xfId="17" applyFont="1" applyBorder="1" applyAlignment="1">
      <alignment horizontal="center" vertical="center"/>
    </xf>
    <xf numFmtId="41" fontId="4" fillId="0" borderId="49" xfId="17" applyFont="1" applyBorder="1" applyAlignment="1">
      <alignment vertical="center"/>
    </xf>
    <xf numFmtId="41" fontId="4" fillId="0" borderId="83" xfId="17" applyFont="1" applyBorder="1" applyAlignment="1">
      <alignment vertical="center"/>
    </xf>
    <xf numFmtId="41" fontId="7" fillId="0" borderId="67" xfId="17" applyFont="1" applyBorder="1" applyAlignment="1">
      <alignment vertical="center"/>
    </xf>
    <xf numFmtId="41" fontId="4" fillId="0" borderId="12" xfId="17" applyFont="1" applyBorder="1" applyAlignment="1">
      <alignment horizontal="right" vertical="center"/>
    </xf>
    <xf numFmtId="41" fontId="7" fillId="0" borderId="75" xfId="17" applyFont="1" applyBorder="1" applyAlignment="1">
      <alignment vertical="center"/>
    </xf>
    <xf numFmtId="0" fontId="22" fillId="0" borderId="1" xfId="0" applyFont="1" applyBorder="1" applyAlignment="1">
      <alignment horizontal="left" vertical="top"/>
    </xf>
    <xf numFmtId="41" fontId="4" fillId="0" borderId="34" xfId="17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41" fontId="4" fillId="0" borderId="48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1" fontId="4" fillId="0" borderId="48" xfId="17" applyFont="1" applyBorder="1" applyAlignment="1">
      <alignment horizontal="center" vertical="center"/>
    </xf>
    <xf numFmtId="41" fontId="4" fillId="0" borderId="63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justify"/>
    </xf>
    <xf numFmtId="41" fontId="4" fillId="0" borderId="3" xfId="0" applyNumberFormat="1" applyFont="1" applyBorder="1" applyAlignment="1">
      <alignment horizontal="center" vertical="center"/>
    </xf>
    <xf numFmtId="41" fontId="4" fillId="0" borderId="76" xfId="17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4" fillId="0" borderId="56" xfId="17" applyFont="1" applyBorder="1" applyAlignment="1">
      <alignment horizontal="center" vertical="center"/>
    </xf>
    <xf numFmtId="41" fontId="4" fillId="0" borderId="2" xfId="17" applyFont="1" applyBorder="1" applyAlignment="1">
      <alignment horizontal="center" vertical="center"/>
    </xf>
    <xf numFmtId="41" fontId="4" fillId="0" borderId="17" xfId="17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24" xfId="17" applyFont="1" applyBorder="1" applyAlignment="1">
      <alignment horizontal="center" vertical="center"/>
    </xf>
    <xf numFmtId="41" fontId="4" fillId="0" borderId="0" xfId="17" applyFont="1" applyBorder="1" applyAlignment="1">
      <alignment horizontal="center" vertical="center"/>
    </xf>
    <xf numFmtId="41" fontId="4" fillId="0" borderId="16" xfId="17" applyFont="1" applyBorder="1" applyAlignment="1">
      <alignment horizontal="center" vertical="center"/>
    </xf>
    <xf numFmtId="41" fontId="4" fillId="0" borderId="3" xfId="17" applyFont="1" applyBorder="1" applyAlignment="1">
      <alignment horizontal="center" vertical="center"/>
    </xf>
    <xf numFmtId="41" fontId="4" fillId="0" borderId="12" xfId="17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1" fontId="4" fillId="0" borderId="7" xfId="17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justify"/>
    </xf>
    <xf numFmtId="4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1" fontId="4" fillId="0" borderId="78" xfId="17" applyFont="1" applyBorder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41" fontId="14" fillId="0" borderId="0" xfId="17" applyFont="1" applyAlignment="1">
      <alignment horizontal="center"/>
    </xf>
    <xf numFmtId="41" fontId="17" fillId="0" borderId="0" xfId="17" applyFont="1" applyAlignment="1">
      <alignment horizontal="center"/>
    </xf>
    <xf numFmtId="41" fontId="10" fillId="0" borderId="0" xfId="17" applyFont="1" applyAlignment="1">
      <alignment horizontal="center" wrapText="1"/>
    </xf>
    <xf numFmtId="41" fontId="6" fillId="0" borderId="0" xfId="17" applyFont="1" applyAlignment="1">
      <alignment horizontal="center"/>
    </xf>
    <xf numFmtId="41" fontId="7" fillId="0" borderId="90" xfId="17" applyFont="1" applyBorder="1" applyAlignment="1">
      <alignment horizontal="center" vertical="center"/>
    </xf>
    <xf numFmtId="41" fontId="7" fillId="0" borderId="81" xfId="17" applyFont="1" applyBorder="1" applyAlignment="1">
      <alignment horizontal="center" vertical="center"/>
    </xf>
    <xf numFmtId="41" fontId="7" fillId="0" borderId="91" xfId="17" applyFont="1" applyBorder="1" applyAlignment="1">
      <alignment horizontal="center" vertical="center"/>
    </xf>
    <xf numFmtId="41" fontId="7" fillId="0" borderId="10" xfId="17" applyFont="1" applyBorder="1" applyAlignment="1">
      <alignment horizontal="center" vertical="center"/>
    </xf>
    <xf numFmtId="41" fontId="7" fillId="0" borderId="92" xfId="17" applyFont="1" applyBorder="1" applyAlignment="1">
      <alignment horizontal="center" vertical="center"/>
    </xf>
    <xf numFmtId="41" fontId="7" fillId="0" borderId="87" xfId="17" applyFont="1" applyBorder="1" applyAlignment="1">
      <alignment horizontal="center" vertical="center"/>
    </xf>
    <xf numFmtId="41" fontId="7" fillId="0" borderId="93" xfId="17" applyFont="1" applyBorder="1" applyAlignment="1">
      <alignment horizontal="center" vertical="center"/>
    </xf>
    <xf numFmtId="41" fontId="7" fillId="0" borderId="89" xfId="17" applyFont="1" applyBorder="1" applyAlignment="1">
      <alignment horizontal="center" vertical="center"/>
    </xf>
    <xf numFmtId="41" fontId="7" fillId="0" borderId="86" xfId="17" applyFont="1" applyBorder="1" applyAlignment="1">
      <alignment horizontal="center" vertical="center"/>
    </xf>
    <xf numFmtId="41" fontId="7" fillId="0" borderId="94" xfId="17" applyFont="1" applyBorder="1" applyAlignment="1">
      <alignment horizontal="center" vertical="center"/>
    </xf>
    <xf numFmtId="41" fontId="7" fillId="0" borderId="82" xfId="17" applyFont="1" applyBorder="1" applyAlignment="1">
      <alignment horizontal="center" vertical="center"/>
    </xf>
    <xf numFmtId="41" fontId="7" fillId="0" borderId="35" xfId="17" applyFont="1" applyBorder="1" applyAlignment="1">
      <alignment horizontal="center" vertical="center"/>
    </xf>
    <xf numFmtId="41" fontId="7" fillId="0" borderId="95" xfId="17" applyFont="1" applyBorder="1" applyAlignment="1">
      <alignment horizontal="center" vertical="center"/>
    </xf>
    <xf numFmtId="41" fontId="7" fillId="0" borderId="51" xfId="17" applyFont="1" applyBorder="1" applyAlignment="1">
      <alignment horizontal="center" vertical="center"/>
    </xf>
    <xf numFmtId="41" fontId="7" fillId="0" borderId="96" xfId="17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41" fontId="4" fillId="0" borderId="13" xfId="17" applyFont="1" applyBorder="1" applyAlignment="1">
      <alignment horizontal="left" vertical="center"/>
    </xf>
    <xf numFmtId="41" fontId="4" fillId="0" borderId="14" xfId="17" applyFont="1" applyBorder="1" applyAlignment="1">
      <alignment horizontal="center" vertical="center"/>
    </xf>
    <xf numFmtId="41" fontId="4" fillId="0" borderId="15" xfId="1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26" xfId="17" applyFont="1" applyBorder="1" applyAlignment="1">
      <alignment horizontal="left" vertical="center"/>
    </xf>
    <xf numFmtId="41" fontId="4" fillId="0" borderId="0" xfId="17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1" fontId="4" fillId="0" borderId="2" xfId="17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8" fontId="4" fillId="0" borderId="3" xfId="16" applyNumberFormat="1" applyFont="1" applyBorder="1" applyAlignment="1">
      <alignment horizontal="center" vertical="center"/>
    </xf>
    <xf numFmtId="188" fontId="4" fillId="0" borderId="12" xfId="16" applyNumberFormat="1" applyFont="1" applyBorder="1" applyAlignment="1">
      <alignment horizontal="center" vertical="center"/>
    </xf>
    <xf numFmtId="188" fontId="4" fillId="0" borderId="7" xfId="16" applyNumberFormat="1" applyFont="1" applyBorder="1" applyAlignment="1">
      <alignment horizontal="center" vertical="center"/>
    </xf>
    <xf numFmtId="41" fontId="18" fillId="0" borderId="24" xfId="17" applyFont="1" applyBorder="1" applyAlignment="1">
      <alignment horizontal="left" vertical="center"/>
    </xf>
    <xf numFmtId="41" fontId="18" fillId="0" borderId="0" xfId="17" applyFont="1" applyBorder="1" applyAlignment="1">
      <alignment horizontal="left" vertical="center"/>
    </xf>
    <xf numFmtId="41" fontId="4" fillId="0" borderId="24" xfId="17" applyFont="1" applyBorder="1" applyAlignment="1">
      <alignment horizontal="center"/>
    </xf>
    <xf numFmtId="41" fontId="4" fillId="0" borderId="0" xfId="17" applyFont="1" applyBorder="1" applyAlignment="1">
      <alignment horizontal="center"/>
    </xf>
    <xf numFmtId="41" fontId="4" fillId="0" borderId="16" xfId="17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1" fontId="19" fillId="0" borderId="14" xfId="17" applyFont="1" applyBorder="1" applyAlignment="1">
      <alignment horizontal="left" vertical="center"/>
    </xf>
    <xf numFmtId="41" fontId="19" fillId="0" borderId="13" xfId="17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justify"/>
    </xf>
    <xf numFmtId="41" fontId="4" fillId="0" borderId="14" xfId="17" applyFont="1" applyBorder="1" applyAlignment="1">
      <alignment horizontal="left" vertical="center"/>
    </xf>
    <xf numFmtId="41" fontId="4" fillId="0" borderId="30" xfId="17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41" fontId="4" fillId="0" borderId="82" xfId="17" applyFont="1" applyBorder="1" applyAlignment="1">
      <alignment horizontal="left" vertical="center"/>
    </xf>
    <xf numFmtId="41" fontId="4" fillId="0" borderId="10" xfId="17" applyFont="1" applyBorder="1" applyAlignment="1">
      <alignment horizontal="left" vertical="center"/>
    </xf>
    <xf numFmtId="41" fontId="4" fillId="0" borderId="33" xfId="17" applyFont="1" applyBorder="1" applyAlignment="1">
      <alignment horizontal="left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1" fontId="4" fillId="0" borderId="3" xfId="17" applyFont="1" applyBorder="1" applyAlignment="1">
      <alignment horizontal="center" vertical="justify"/>
    </xf>
    <xf numFmtId="41" fontId="4" fillId="0" borderId="7" xfId="17" applyFont="1" applyBorder="1" applyAlignment="1">
      <alignment horizontal="center" vertical="justify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608;&#51648;&#49440;\Local%20Settings\Temporary%20Internet%20Files\Content.IE5\KVIZ2TIL\04-%20&#50672;&#47568;&#44208;&#49328;&#48372;&#44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결산총괄표"/>
      <sheetName val="자산현황"/>
      <sheetName val="현금.예금명세"/>
      <sheetName val="경기정관리"/>
      <sheetName val="비품관리"/>
      <sheetName val="일반회계총괄표"/>
      <sheetName val="예산대비실적현황 "/>
      <sheetName val="일반 세입.세출결산"/>
      <sheetName val="기금 총괄표"/>
      <sheetName val="기금 결산서"/>
      <sheetName val="퇴직적립금 총괄"/>
      <sheetName val="퇴직금결산서"/>
    </sheetNames>
    <sheetDataSet>
      <sheetData sheetId="5">
        <row r="117">
          <cell r="C117">
            <v>400000000</v>
          </cell>
        </row>
        <row r="118">
          <cell r="C118">
            <v>73800000</v>
          </cell>
        </row>
        <row r="120">
          <cell r="C120">
            <v>98149000</v>
          </cell>
          <cell r="F120">
            <v>136200361</v>
          </cell>
        </row>
        <row r="121">
          <cell r="C121">
            <v>189694980</v>
          </cell>
          <cell r="F121">
            <v>361856498</v>
          </cell>
        </row>
        <row r="122">
          <cell r="C122">
            <v>5000000</v>
          </cell>
          <cell r="F122">
            <v>30758493</v>
          </cell>
        </row>
        <row r="123">
          <cell r="C123">
            <v>5606000</v>
          </cell>
        </row>
        <row r="124">
          <cell r="C124">
            <v>2500180</v>
          </cell>
          <cell r="F124">
            <v>103677049</v>
          </cell>
        </row>
        <row r="126">
          <cell r="C126">
            <v>176400000</v>
          </cell>
        </row>
        <row r="127">
          <cell r="C127">
            <v>10000000</v>
          </cell>
        </row>
        <row r="128">
          <cell r="C128">
            <v>55825490</v>
          </cell>
        </row>
        <row r="130">
          <cell r="C130">
            <v>34725000</v>
          </cell>
          <cell r="F130">
            <v>182574640</v>
          </cell>
        </row>
        <row r="131">
          <cell r="C131">
            <v>14520000</v>
          </cell>
          <cell r="F131">
            <v>642703</v>
          </cell>
        </row>
        <row r="132">
          <cell r="C132">
            <v>15972830</v>
          </cell>
          <cell r="F132">
            <v>44760766</v>
          </cell>
        </row>
        <row r="133">
          <cell r="C133">
            <v>190000</v>
          </cell>
        </row>
        <row r="134">
          <cell r="C134">
            <v>29730932</v>
          </cell>
          <cell r="F134">
            <v>19400000</v>
          </cell>
        </row>
        <row r="135">
          <cell r="C135">
            <v>72000000</v>
          </cell>
          <cell r="F135">
            <v>11685713</v>
          </cell>
        </row>
        <row r="136">
          <cell r="C136">
            <v>62000000</v>
          </cell>
        </row>
        <row r="137">
          <cell r="C137">
            <v>-2334547</v>
          </cell>
          <cell r="F137">
            <v>15700000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43">
      <selection activeCell="B56" sqref="B56"/>
    </sheetView>
  </sheetViews>
  <sheetFormatPr defaultColWidth="9.00390625" defaultRowHeight="14.25"/>
  <cols>
    <col min="1" max="1" width="17.25390625" style="82" customWidth="1"/>
    <col min="2" max="2" width="21.625" style="82" customWidth="1"/>
    <col min="3" max="3" width="20.625" style="82" customWidth="1"/>
    <col min="4" max="4" width="18.50390625" style="82" customWidth="1"/>
    <col min="5" max="5" width="23.875" style="82" customWidth="1"/>
    <col min="6" max="6" width="21.00390625" style="82" customWidth="1"/>
    <col min="7" max="16384" width="9.00390625" style="82" customWidth="1"/>
  </cols>
  <sheetData>
    <row r="1" ht="22.5" customHeight="1">
      <c r="A1" s="204"/>
    </row>
    <row r="2" ht="22.5" customHeight="1"/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spans="1:6" ht="39" customHeight="1">
      <c r="A9" s="422" t="s">
        <v>265</v>
      </c>
      <c r="B9" s="422"/>
      <c r="C9" s="422"/>
      <c r="D9" s="422"/>
      <c r="E9" s="422"/>
      <c r="F9" s="422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spans="1:6" ht="76.5" customHeight="1">
      <c r="A31" s="423" t="s">
        <v>203</v>
      </c>
      <c r="B31" s="423"/>
      <c r="C31" s="423"/>
      <c r="D31" s="423"/>
      <c r="E31" s="423"/>
      <c r="F31" s="423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spans="1:6" ht="32.25" customHeight="1">
      <c r="A46" s="424" t="s">
        <v>609</v>
      </c>
      <c r="B46" s="424"/>
      <c r="C46" s="424"/>
      <c r="D46" s="424"/>
      <c r="E46" s="424"/>
      <c r="F46" s="424"/>
    </row>
    <row r="47" spans="1:6" ht="13.5" customHeight="1">
      <c r="A47" s="425" t="s">
        <v>610</v>
      </c>
      <c r="B47" s="425"/>
      <c r="C47" s="425"/>
      <c r="D47" s="425"/>
      <c r="E47" s="425"/>
      <c r="F47" s="425"/>
    </row>
    <row r="48" spans="4:6" ht="15" customHeight="1" thickBot="1">
      <c r="D48" s="51"/>
      <c r="E48" s="51"/>
      <c r="F48" s="166" t="s">
        <v>132</v>
      </c>
    </row>
    <row r="49" spans="1:6" ht="12.75" customHeight="1">
      <c r="A49" s="434" t="s">
        <v>133</v>
      </c>
      <c r="B49" s="431"/>
      <c r="C49" s="435"/>
      <c r="D49" s="430" t="s">
        <v>134</v>
      </c>
      <c r="E49" s="431"/>
      <c r="F49" s="432"/>
    </row>
    <row r="50" spans="1:6" ht="12.75" customHeight="1">
      <c r="A50" s="436" t="s">
        <v>135</v>
      </c>
      <c r="B50" s="429"/>
      <c r="C50" s="437" t="s">
        <v>136</v>
      </c>
      <c r="D50" s="428" t="s">
        <v>135</v>
      </c>
      <c r="E50" s="429"/>
      <c r="F50" s="439" t="s">
        <v>136</v>
      </c>
    </row>
    <row r="51" spans="1:6" ht="12.75" customHeight="1" thickBot="1">
      <c r="A51" s="130" t="s">
        <v>137</v>
      </c>
      <c r="B51" s="131" t="s">
        <v>138</v>
      </c>
      <c r="C51" s="438"/>
      <c r="D51" s="132" t="s">
        <v>137</v>
      </c>
      <c r="E51" s="133" t="s">
        <v>138</v>
      </c>
      <c r="F51" s="440"/>
    </row>
    <row r="52" spans="1:6" ht="15.75" customHeight="1" thickTop="1">
      <c r="A52" s="134" t="s">
        <v>139</v>
      </c>
      <c r="B52" s="135"/>
      <c r="C52" s="136">
        <f>SUM(C53:C54)</f>
        <v>335000000</v>
      </c>
      <c r="D52" s="137" t="s">
        <v>440</v>
      </c>
      <c r="E52" s="138"/>
      <c r="F52" s="177">
        <f>SUM(F53:F57)</f>
        <v>108800000</v>
      </c>
    </row>
    <row r="53" spans="1:6" ht="13.5" customHeight="1">
      <c r="A53" s="139"/>
      <c r="B53" s="140" t="s">
        <v>140</v>
      </c>
      <c r="C53" s="129">
        <f>세부명세!G22</f>
        <v>300000000</v>
      </c>
      <c r="D53" s="141"/>
      <c r="E53" s="142" t="s">
        <v>611</v>
      </c>
      <c r="F53" s="178">
        <f>세부명세!D82</f>
        <v>24500000</v>
      </c>
    </row>
    <row r="54" spans="1:6" ht="13.5" customHeight="1">
      <c r="A54" s="139"/>
      <c r="B54" s="143" t="s">
        <v>141</v>
      </c>
      <c r="C54" s="144">
        <f>세부명세!G23</f>
        <v>35000000</v>
      </c>
      <c r="D54" s="141"/>
      <c r="E54" s="142" t="s">
        <v>612</v>
      </c>
      <c r="F54" s="178">
        <f>세부명세!D93</f>
        <v>63900000</v>
      </c>
    </row>
    <row r="55" spans="1:6" ht="13.5" customHeight="1">
      <c r="A55" s="145" t="s">
        <v>142</v>
      </c>
      <c r="B55" s="146"/>
      <c r="C55" s="147">
        <f>SUM(C56:C61)</f>
        <v>742281000</v>
      </c>
      <c r="D55" s="148"/>
      <c r="E55" s="142" t="s">
        <v>613</v>
      </c>
      <c r="F55" s="165">
        <f>세부명세!D109</f>
        <v>15000000</v>
      </c>
    </row>
    <row r="56" spans="1:6" ht="13.5" customHeight="1">
      <c r="A56" s="149"/>
      <c r="B56" s="140" t="s">
        <v>143</v>
      </c>
      <c r="C56" s="147">
        <f>세부명세!D25</f>
        <v>124471000</v>
      </c>
      <c r="D56" s="141"/>
      <c r="E56" s="150" t="s">
        <v>614</v>
      </c>
      <c r="F56" s="178">
        <f>세부명세!D115</f>
        <v>5400000</v>
      </c>
    </row>
    <row r="57" spans="1:6" ht="13.5" customHeight="1">
      <c r="A57" s="149"/>
      <c r="B57" s="150" t="s">
        <v>144</v>
      </c>
      <c r="C57" s="151">
        <f>세부명세!D30</f>
        <v>603960000</v>
      </c>
      <c r="D57" s="148"/>
      <c r="E57" s="142"/>
      <c r="F57" s="165"/>
    </row>
    <row r="58" spans="1:6" ht="13.5" customHeight="1">
      <c r="A58" s="149"/>
      <c r="B58" s="150" t="s">
        <v>211</v>
      </c>
      <c r="C58" s="151">
        <f>세부명세!D51</f>
        <v>7000000</v>
      </c>
      <c r="D58" s="158"/>
      <c r="E58" s="219"/>
      <c r="F58" s="165"/>
    </row>
    <row r="59" spans="1:6" ht="13.5" customHeight="1">
      <c r="A59" s="149"/>
      <c r="B59" s="150" t="s">
        <v>210</v>
      </c>
      <c r="C59" s="151">
        <f>세부명세!D53</f>
        <v>5000000</v>
      </c>
      <c r="D59" s="152" t="s">
        <v>616</v>
      </c>
      <c r="E59" s="153"/>
      <c r="F59" s="179">
        <f>SUM(F60:F68)</f>
        <v>1091632000</v>
      </c>
    </row>
    <row r="60" spans="1:6" ht="13.5" customHeight="1">
      <c r="A60" s="149"/>
      <c r="B60" s="150" t="s">
        <v>753</v>
      </c>
      <c r="C60" s="151">
        <f>세부명세!D55</f>
        <v>1850000</v>
      </c>
      <c r="D60" s="148"/>
      <c r="E60" s="154" t="s">
        <v>615</v>
      </c>
      <c r="F60" s="173">
        <f>세부명세!D126</f>
        <v>166032000</v>
      </c>
    </row>
    <row r="61" spans="1:6" ht="13.5" customHeight="1">
      <c r="A61" s="149"/>
      <c r="B61" s="169"/>
      <c r="C61" s="151"/>
      <c r="D61" s="148"/>
      <c r="E61" s="142" t="s">
        <v>617</v>
      </c>
      <c r="F61" s="165">
        <f>세부명세!D166</f>
        <v>743100000</v>
      </c>
    </row>
    <row r="62" spans="1:6" ht="13.5" customHeight="1">
      <c r="A62" s="170"/>
      <c r="B62" s="169"/>
      <c r="C62" s="151"/>
      <c r="D62" s="148"/>
      <c r="E62" s="142" t="s">
        <v>688</v>
      </c>
      <c r="F62" s="165">
        <f>세부명세!D261</f>
        <v>26000000</v>
      </c>
    </row>
    <row r="63" spans="1:6" ht="13.5" customHeight="1">
      <c r="A63" s="145" t="s">
        <v>145</v>
      </c>
      <c r="B63" s="153"/>
      <c r="C63" s="155">
        <f>SUM(C64:C65)</f>
        <v>229600000</v>
      </c>
      <c r="D63" s="148"/>
      <c r="E63" s="142" t="s">
        <v>618</v>
      </c>
      <c r="F63" s="165">
        <f>세부명세!D262</f>
        <v>8000000</v>
      </c>
    </row>
    <row r="64" spans="1:6" ht="13.5" customHeight="1">
      <c r="A64" s="149"/>
      <c r="B64" s="150" t="s">
        <v>146</v>
      </c>
      <c r="C64" s="147">
        <f>세부명세!D58</f>
        <v>176400000</v>
      </c>
      <c r="D64" s="148"/>
      <c r="E64" s="142" t="s">
        <v>619</v>
      </c>
      <c r="F64" s="178">
        <f>세부명세!D263</f>
        <v>10000000</v>
      </c>
    </row>
    <row r="65" spans="1:6" ht="13.5" customHeight="1">
      <c r="A65" s="149"/>
      <c r="B65" s="150" t="s">
        <v>147</v>
      </c>
      <c r="C65" s="151">
        <f>세부명세!D59</f>
        <v>53200000</v>
      </c>
      <c r="D65" s="141"/>
      <c r="E65" s="142" t="s">
        <v>620</v>
      </c>
      <c r="F65" s="178">
        <f>세부명세!D264</f>
        <v>13000000</v>
      </c>
    </row>
    <row r="66" spans="1:6" ht="13.5" customHeight="1">
      <c r="A66" s="149"/>
      <c r="B66" s="150"/>
      <c r="C66" s="151"/>
      <c r="D66" s="141"/>
      <c r="E66" s="142" t="s">
        <v>621</v>
      </c>
      <c r="F66" s="178">
        <f>세부명세!D280</f>
        <v>7000000</v>
      </c>
    </row>
    <row r="67" spans="1:6" ht="13.5" customHeight="1">
      <c r="A67" s="149"/>
      <c r="B67" s="169"/>
      <c r="C67" s="151"/>
      <c r="D67" s="141"/>
      <c r="E67" s="142" t="s">
        <v>622</v>
      </c>
      <c r="F67" s="178">
        <f>세부명세!D285</f>
        <v>9500000</v>
      </c>
    </row>
    <row r="68" spans="1:6" ht="13.5" customHeight="1">
      <c r="A68" s="170"/>
      <c r="B68" s="169"/>
      <c r="C68" s="151"/>
      <c r="D68" s="156"/>
      <c r="E68" s="157" t="s">
        <v>623</v>
      </c>
      <c r="F68" s="180">
        <f>세부명세!D298</f>
        <v>109000000</v>
      </c>
    </row>
    <row r="69" spans="1:6" ht="15.75" customHeight="1">
      <c r="A69" s="145" t="s">
        <v>148</v>
      </c>
      <c r="B69" s="146"/>
      <c r="C69" s="147">
        <f>SUM(C70:C75)</f>
        <v>79209933</v>
      </c>
      <c r="D69" s="152" t="s">
        <v>624</v>
      </c>
      <c r="E69" s="146"/>
      <c r="F69" s="179">
        <f>SUM(F70:F72)</f>
        <v>33000000</v>
      </c>
    </row>
    <row r="70" spans="1:6" s="83" customFormat="1" ht="14.25" customHeight="1">
      <c r="A70" s="149"/>
      <c r="B70" s="140" t="s">
        <v>149</v>
      </c>
      <c r="C70" s="147">
        <f>세부명세!D64</f>
        <v>34500000</v>
      </c>
      <c r="D70" s="148"/>
      <c r="E70" s="154" t="s">
        <v>625</v>
      </c>
      <c r="F70" s="173">
        <f>세부명세!D400</f>
        <v>18000000</v>
      </c>
    </row>
    <row r="71" spans="1:6" s="83" customFormat="1" ht="14.25" customHeight="1">
      <c r="A71" s="159"/>
      <c r="B71" s="150" t="s">
        <v>24</v>
      </c>
      <c r="C71" s="151">
        <f>세부명세!D68</f>
        <v>19000000</v>
      </c>
      <c r="D71" s="148"/>
      <c r="E71" s="219" t="s">
        <v>626</v>
      </c>
      <c r="F71" s="165">
        <f>세부명세!D419</f>
        <v>3000000</v>
      </c>
    </row>
    <row r="72" spans="1:6" s="83" customFormat="1" ht="14.25" customHeight="1">
      <c r="A72" s="159"/>
      <c r="B72" s="150" t="s">
        <v>631</v>
      </c>
      <c r="C72" s="151">
        <f>세부명세!D67</f>
        <v>6600000</v>
      </c>
      <c r="D72" s="158"/>
      <c r="E72" s="183" t="s">
        <v>627</v>
      </c>
      <c r="F72" s="184">
        <f>세부명세!D425</f>
        <v>12000000</v>
      </c>
    </row>
    <row r="73" spans="1:6" s="83" customFormat="1" ht="14.25" customHeight="1">
      <c r="A73" s="159"/>
      <c r="B73" s="150" t="s">
        <v>150</v>
      </c>
      <c r="C73" s="151">
        <f>세부명세!D69</f>
        <v>13705200</v>
      </c>
      <c r="D73" s="160" t="s">
        <v>151</v>
      </c>
      <c r="E73" s="161"/>
      <c r="F73" s="181">
        <f>SUM(F74:F77)</f>
        <v>232568000</v>
      </c>
    </row>
    <row r="74" spans="1:6" s="83" customFormat="1" ht="12.75" customHeight="1">
      <c r="A74" s="149"/>
      <c r="B74" s="150" t="s">
        <v>200</v>
      </c>
      <c r="C74" s="151">
        <f>세부명세!D70</f>
        <v>3000000</v>
      </c>
      <c r="D74" s="148"/>
      <c r="E74" s="142" t="s">
        <v>628</v>
      </c>
      <c r="F74" s="165">
        <f>세부명세!D429</f>
        <v>36000000</v>
      </c>
    </row>
    <row r="75" spans="1:6" s="83" customFormat="1" ht="12.75" customHeight="1">
      <c r="A75" s="149"/>
      <c r="B75" s="150" t="s">
        <v>152</v>
      </c>
      <c r="C75" s="151">
        <f>세부명세!D71</f>
        <v>2404733</v>
      </c>
      <c r="D75" s="148"/>
      <c r="E75" s="142" t="s">
        <v>629</v>
      </c>
      <c r="F75" s="165">
        <f>세부명세!D433</f>
        <v>188545700</v>
      </c>
    </row>
    <row r="76" spans="1:6" s="83" customFormat="1" ht="12.75" customHeight="1">
      <c r="A76" s="149"/>
      <c r="B76" s="150"/>
      <c r="C76" s="151"/>
      <c r="D76" s="148"/>
      <c r="E76" s="142" t="s">
        <v>99</v>
      </c>
      <c r="F76" s="165">
        <f>세부명세!D478</f>
        <v>3022300</v>
      </c>
    </row>
    <row r="77" spans="1:6" s="83" customFormat="1" ht="12.75" customHeight="1">
      <c r="A77" s="149"/>
      <c r="B77" s="150"/>
      <c r="C77" s="151"/>
      <c r="D77" s="148"/>
      <c r="E77" s="142" t="s">
        <v>630</v>
      </c>
      <c r="F77" s="165">
        <f>세부명세!D479</f>
        <v>5000000</v>
      </c>
    </row>
    <row r="78" spans="1:6" s="83" customFormat="1" ht="12.75" customHeight="1">
      <c r="A78" s="145" t="s">
        <v>184</v>
      </c>
      <c r="B78" s="146"/>
      <c r="C78" s="200">
        <f>SUM(C79:C81)</f>
        <v>131909067</v>
      </c>
      <c r="D78" s="202"/>
      <c r="E78" s="157"/>
      <c r="F78" s="184"/>
    </row>
    <row r="79" spans="1:6" s="83" customFormat="1" ht="13.5" customHeight="1">
      <c r="A79" s="149"/>
      <c r="B79" s="140" t="s">
        <v>188</v>
      </c>
      <c r="C79" s="147">
        <f>세부명세!D73</f>
        <v>43380085</v>
      </c>
      <c r="D79" s="162" t="s">
        <v>153</v>
      </c>
      <c r="E79" s="161" t="s">
        <v>153</v>
      </c>
      <c r="F79" s="181">
        <f>세부명세!D483</f>
        <v>6000000</v>
      </c>
    </row>
    <row r="80" spans="1:6" s="83" customFormat="1" ht="13.5" customHeight="1">
      <c r="A80" s="149"/>
      <c r="B80" s="150" t="s">
        <v>189</v>
      </c>
      <c r="C80" s="151">
        <v>103122300</v>
      </c>
      <c r="D80" s="201" t="s">
        <v>154</v>
      </c>
      <c r="E80" s="203" t="s">
        <v>154</v>
      </c>
      <c r="F80" s="173">
        <f>세부명세!D484</f>
        <v>46000000</v>
      </c>
    </row>
    <row r="81" spans="1:6" s="83" customFormat="1" ht="13.5" customHeight="1">
      <c r="A81" s="170"/>
      <c r="B81" s="143" t="s">
        <v>191</v>
      </c>
      <c r="C81" s="199">
        <f>세부명세!D75</f>
        <v>-14593318</v>
      </c>
      <c r="D81" s="202"/>
      <c r="E81" s="183"/>
      <c r="F81" s="184"/>
    </row>
    <row r="82" spans="1:6" s="83" customFormat="1" ht="15.75" customHeight="1" thickBot="1">
      <c r="A82" s="433" t="s">
        <v>155</v>
      </c>
      <c r="B82" s="427"/>
      <c r="C82" s="163">
        <f>C52+C55+C63+C69+C76+C78</f>
        <v>1518000000</v>
      </c>
      <c r="D82" s="426" t="s">
        <v>156</v>
      </c>
      <c r="E82" s="427"/>
      <c r="F82" s="182">
        <f>F52+F59+F69+F73+F78+F79+F80</f>
        <v>1518000000</v>
      </c>
    </row>
    <row r="83" spans="4:6" s="83" customFormat="1" ht="48.75" customHeight="1">
      <c r="D83" s="51"/>
      <c r="E83" s="51"/>
      <c r="F83" s="51"/>
    </row>
  </sheetData>
  <mergeCells count="12">
    <mergeCell ref="D82:E82"/>
    <mergeCell ref="D50:E50"/>
    <mergeCell ref="D49:F49"/>
    <mergeCell ref="A82:B82"/>
    <mergeCell ref="A49:C49"/>
    <mergeCell ref="A50:B50"/>
    <mergeCell ref="C50:C51"/>
    <mergeCell ref="F50:F51"/>
    <mergeCell ref="A9:F9"/>
    <mergeCell ref="A31:F31"/>
    <mergeCell ref="A46:F46"/>
    <mergeCell ref="A47:F47"/>
  </mergeCells>
  <printOptions/>
  <pageMargins left="0.71" right="0.6" top="0.18" bottom="0.2" header="0.18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40">
      <selection activeCell="C80" sqref="C80"/>
    </sheetView>
  </sheetViews>
  <sheetFormatPr defaultColWidth="9.00390625" defaultRowHeight="14.25"/>
  <cols>
    <col min="1" max="1" width="13.75390625" style="82" customWidth="1"/>
    <col min="2" max="2" width="28.00390625" style="82" customWidth="1"/>
    <col min="3" max="4" width="17.875" style="82" customWidth="1"/>
    <col min="5" max="5" width="16.50390625" style="82" customWidth="1"/>
    <col min="6" max="6" width="30.25390625" style="82" customWidth="1"/>
    <col min="7" max="16384" width="9.00390625" style="82" customWidth="1"/>
  </cols>
  <sheetData>
    <row r="1" ht="22.5" customHeight="1">
      <c r="A1" s="204"/>
    </row>
    <row r="2" ht="22.5" customHeight="1"/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spans="1:6" ht="39" customHeight="1">
      <c r="A9" s="423" t="s">
        <v>740</v>
      </c>
      <c r="B9" s="423"/>
      <c r="C9" s="423"/>
      <c r="D9" s="423"/>
      <c r="E9" s="423"/>
      <c r="F9" s="423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5" spans="1:6" s="2" customFormat="1" ht="30" customHeight="1">
      <c r="A25" s="441" t="s">
        <v>745</v>
      </c>
      <c r="B25" s="441"/>
      <c r="C25" s="441"/>
      <c r="D25" s="441"/>
      <c r="E25" s="441"/>
      <c r="F25" s="441"/>
    </row>
    <row r="26" spans="1:6" s="2" customFormat="1" ht="14.25" customHeight="1" thickBot="1">
      <c r="A26" s="355"/>
      <c r="B26" s="355"/>
      <c r="C26" s="355"/>
      <c r="D26" s="355"/>
      <c r="E26" s="355"/>
      <c r="F26" s="376" t="s">
        <v>206</v>
      </c>
    </row>
    <row r="27" spans="1:6" s="119" customFormat="1" ht="15.75" customHeight="1">
      <c r="A27" s="442" t="s">
        <v>226</v>
      </c>
      <c r="B27" s="443"/>
      <c r="C27" s="226" t="s">
        <v>705</v>
      </c>
      <c r="D27" s="226" t="s">
        <v>706</v>
      </c>
      <c r="E27" s="227" t="s">
        <v>227</v>
      </c>
      <c r="F27" s="444" t="s">
        <v>228</v>
      </c>
    </row>
    <row r="28" spans="1:6" s="119" customFormat="1" ht="14.25" customHeight="1" thickBot="1">
      <c r="A28" s="228" t="s">
        <v>229</v>
      </c>
      <c r="B28" s="229" t="s">
        <v>230</v>
      </c>
      <c r="C28" s="230" t="s">
        <v>231</v>
      </c>
      <c r="D28" s="230" t="s">
        <v>232</v>
      </c>
      <c r="E28" s="230" t="s">
        <v>233</v>
      </c>
      <c r="F28" s="445"/>
    </row>
    <row r="29" spans="1:6" s="119" customFormat="1" ht="21.75" customHeight="1" thickTop="1">
      <c r="A29" s="231" t="s">
        <v>234</v>
      </c>
      <c r="B29" s="32"/>
      <c r="C29" s="167">
        <f>총괄표!C52</f>
        <v>335000000</v>
      </c>
      <c r="D29" s="21">
        <f>SUM(D30:D31)</f>
        <v>473800000</v>
      </c>
      <c r="E29" s="167">
        <f aca="true" t="shared" si="0" ref="E29:E49">C29-D29</f>
        <v>-138800000</v>
      </c>
      <c r="F29" s="273"/>
    </row>
    <row r="30" spans="1:6" s="119" customFormat="1" ht="18.75" customHeight="1">
      <c r="A30" s="234"/>
      <c r="B30" s="254" t="s">
        <v>235</v>
      </c>
      <c r="C30" s="255">
        <v>300000000</v>
      </c>
      <c r="D30" s="21">
        <f>'[1]일반회계총괄표'!$C$117</f>
        <v>400000000</v>
      </c>
      <c r="E30" s="255">
        <f>C30-D30</f>
        <v>-100000000</v>
      </c>
      <c r="F30" s="257"/>
    </row>
    <row r="31" spans="1:6" s="119" customFormat="1" ht="18.75" customHeight="1">
      <c r="A31" s="235"/>
      <c r="B31" s="96" t="s">
        <v>236</v>
      </c>
      <c r="C31" s="222">
        <v>35000000</v>
      </c>
      <c r="D31" s="271">
        <f>'[1]일반회계총괄표'!$C$118</f>
        <v>73800000</v>
      </c>
      <c r="E31" s="222">
        <f>C31-D31</f>
        <v>-38800000</v>
      </c>
      <c r="F31" s="210"/>
    </row>
    <row r="32" spans="1:6" s="119" customFormat="1" ht="18.75" customHeight="1">
      <c r="A32" s="116" t="s">
        <v>237</v>
      </c>
      <c r="B32" s="236"/>
      <c r="C32" s="34">
        <f>SUM(C33:C37)</f>
        <v>742281000</v>
      </c>
      <c r="D32" s="34">
        <f>SUM(D33:D37)</f>
        <v>300950160</v>
      </c>
      <c r="E32" s="34">
        <f>SUM(E33:E37)</f>
        <v>441330840</v>
      </c>
      <c r="F32" s="274"/>
    </row>
    <row r="33" spans="1:6" s="119" customFormat="1" ht="18.75" customHeight="1">
      <c r="A33" s="18"/>
      <c r="B33" s="254" t="s">
        <v>238</v>
      </c>
      <c r="C33" s="258">
        <f>총괄표!C56</f>
        <v>124471000</v>
      </c>
      <c r="D33" s="258">
        <f>'[1]일반회계총괄표'!$C$120</f>
        <v>98149000</v>
      </c>
      <c r="E33" s="255">
        <f t="shared" si="0"/>
        <v>26322000</v>
      </c>
      <c r="F33" s="259" t="s">
        <v>738</v>
      </c>
    </row>
    <row r="34" spans="1:6" s="119" customFormat="1" ht="18.75" customHeight="1">
      <c r="A34" s="18"/>
      <c r="B34" s="260" t="s">
        <v>239</v>
      </c>
      <c r="C34" s="261">
        <f>총괄표!C57</f>
        <v>603960000</v>
      </c>
      <c r="D34" s="261">
        <f>'[1]일반회계총괄표'!$C$121</f>
        <v>189694980</v>
      </c>
      <c r="E34" s="262">
        <f t="shared" si="0"/>
        <v>414265020</v>
      </c>
      <c r="F34" s="371" t="s">
        <v>742</v>
      </c>
    </row>
    <row r="35" spans="1:6" s="119" customFormat="1" ht="18.75" customHeight="1">
      <c r="A35" s="18"/>
      <c r="B35" s="260" t="s">
        <v>209</v>
      </c>
      <c r="C35" s="261">
        <f>총괄표!C58</f>
        <v>7000000</v>
      </c>
      <c r="D35" s="261">
        <f>'[1]일반회계총괄표'!$C$122</f>
        <v>5000000</v>
      </c>
      <c r="E35" s="262">
        <f t="shared" si="0"/>
        <v>2000000</v>
      </c>
      <c r="F35" s="263"/>
    </row>
    <row r="36" spans="1:6" s="119" customFormat="1" ht="18.75" customHeight="1">
      <c r="A36" s="18"/>
      <c r="B36" s="260" t="s">
        <v>210</v>
      </c>
      <c r="C36" s="261">
        <f>총괄표!C59</f>
        <v>5000000</v>
      </c>
      <c r="D36" s="261">
        <f>'[1]일반회계총괄표'!$C$123</f>
        <v>5606000</v>
      </c>
      <c r="E36" s="262">
        <f>C36-D36</f>
        <v>-606000</v>
      </c>
      <c r="F36" s="263"/>
    </row>
    <row r="37" spans="1:6" s="119" customFormat="1" ht="18.75" customHeight="1">
      <c r="A37" s="18"/>
      <c r="B37" s="264" t="s">
        <v>240</v>
      </c>
      <c r="C37" s="265">
        <f>총괄표!C60</f>
        <v>1850000</v>
      </c>
      <c r="D37" s="261">
        <f>'[1]일반회계총괄표'!$C$124</f>
        <v>2500180</v>
      </c>
      <c r="E37" s="266">
        <f t="shared" si="0"/>
        <v>-650180</v>
      </c>
      <c r="F37" s="267"/>
    </row>
    <row r="38" spans="1:6" s="119" customFormat="1" ht="18.75" customHeight="1">
      <c r="A38" s="116" t="s">
        <v>241</v>
      </c>
      <c r="B38" s="186"/>
      <c r="C38" s="34">
        <f>SUM(C39:C41)</f>
        <v>229600000</v>
      </c>
      <c r="D38" s="34">
        <f>SUM(D39:D41)</f>
        <v>242225490</v>
      </c>
      <c r="E38" s="117">
        <f t="shared" si="0"/>
        <v>-12625490</v>
      </c>
      <c r="F38" s="274"/>
    </row>
    <row r="39" spans="1:6" s="119" customFormat="1" ht="18.75" customHeight="1">
      <c r="A39" s="18"/>
      <c r="B39" s="254" t="s">
        <v>242</v>
      </c>
      <c r="C39" s="258">
        <f>총괄표!C64</f>
        <v>176400000</v>
      </c>
      <c r="D39" s="258">
        <f>'[1]일반회계총괄표'!$C$126</f>
        <v>176400000</v>
      </c>
      <c r="E39" s="255">
        <f t="shared" si="0"/>
        <v>0</v>
      </c>
      <c r="F39" s="268"/>
    </row>
    <row r="40" spans="1:6" s="119" customFormat="1" ht="18.75" customHeight="1">
      <c r="A40" s="18"/>
      <c r="B40" s="186" t="s">
        <v>732</v>
      </c>
      <c r="C40" s="69">
        <v>0</v>
      </c>
      <c r="D40" s="69">
        <f>'[1]일반회계총괄표'!$C$127</f>
        <v>10000000</v>
      </c>
      <c r="E40" s="117">
        <f>C40-D40</f>
        <v>-10000000</v>
      </c>
      <c r="F40" s="369"/>
    </row>
    <row r="41" spans="1:6" s="119" customFormat="1" ht="18.75" customHeight="1">
      <c r="A41" s="216"/>
      <c r="B41" s="264" t="s">
        <v>243</v>
      </c>
      <c r="C41" s="265">
        <f>총괄표!C65</f>
        <v>53200000</v>
      </c>
      <c r="D41" s="265">
        <f>'[1]일반회계총괄표'!$C$128</f>
        <v>55825490</v>
      </c>
      <c r="E41" s="266">
        <f t="shared" si="0"/>
        <v>-2625490</v>
      </c>
      <c r="F41" s="272"/>
    </row>
    <row r="42" spans="1:6" s="119" customFormat="1" ht="18.75" customHeight="1">
      <c r="A42" s="116" t="s">
        <v>244</v>
      </c>
      <c r="B42" s="186"/>
      <c r="C42" s="21">
        <f>SUM(C43:C48)</f>
        <v>79209933</v>
      </c>
      <c r="D42" s="21">
        <f>SUM(D43:D48)</f>
        <v>95138762</v>
      </c>
      <c r="E42" s="21">
        <f>SUM(E43:E48)</f>
        <v>-15928829</v>
      </c>
      <c r="F42" s="211"/>
    </row>
    <row r="43" spans="1:6" s="119" customFormat="1" ht="18.75" customHeight="1">
      <c r="A43" s="84"/>
      <c r="B43" s="254" t="s">
        <v>245</v>
      </c>
      <c r="C43" s="256">
        <f>총괄표!C70</f>
        <v>34500000</v>
      </c>
      <c r="D43" s="254">
        <f>'[1]일반회계총괄표'!$C$130</f>
        <v>34725000</v>
      </c>
      <c r="E43" s="255">
        <f t="shared" si="0"/>
        <v>-225000</v>
      </c>
      <c r="F43" s="257"/>
    </row>
    <row r="44" spans="1:6" s="119" customFormat="1" ht="18.75" customHeight="1">
      <c r="A44" s="84"/>
      <c r="B44" s="260" t="s">
        <v>246</v>
      </c>
      <c r="C44" s="269">
        <f>총괄표!C71</f>
        <v>19000000</v>
      </c>
      <c r="D44" s="260">
        <f>'[1]일반회계총괄표'!$C$131</f>
        <v>14520000</v>
      </c>
      <c r="E44" s="262">
        <f t="shared" si="0"/>
        <v>4480000</v>
      </c>
      <c r="F44" s="270"/>
    </row>
    <row r="45" spans="1:6" s="119" customFormat="1" ht="18.75" customHeight="1">
      <c r="A45" s="84"/>
      <c r="B45" s="260" t="s">
        <v>707</v>
      </c>
      <c r="C45" s="269">
        <f>총괄표!C72</f>
        <v>6600000</v>
      </c>
      <c r="D45" s="260">
        <v>0</v>
      </c>
      <c r="E45" s="262">
        <f t="shared" si="0"/>
        <v>6600000</v>
      </c>
      <c r="F45" s="270"/>
    </row>
    <row r="46" spans="1:6" s="119" customFormat="1" ht="18.75" customHeight="1">
      <c r="A46" s="84"/>
      <c r="B46" s="261" t="s">
        <v>708</v>
      </c>
      <c r="C46" s="269">
        <f>총괄표!C73</f>
        <v>13705200</v>
      </c>
      <c r="D46" s="260">
        <f>'[1]일반회계총괄표'!$C$132</f>
        <v>15972830</v>
      </c>
      <c r="E46" s="262">
        <f t="shared" si="0"/>
        <v>-2267630</v>
      </c>
      <c r="F46" s="270"/>
    </row>
    <row r="47" spans="1:6" s="119" customFormat="1" ht="18.75" customHeight="1">
      <c r="A47" s="84"/>
      <c r="B47" s="284" t="s">
        <v>709</v>
      </c>
      <c r="C47" s="269">
        <f>총괄표!C74</f>
        <v>3000000</v>
      </c>
      <c r="D47" s="275">
        <f>'[1]일반회계총괄표'!$C$133</f>
        <v>190000</v>
      </c>
      <c r="E47" s="277">
        <f>C47-D47</f>
        <v>2810000</v>
      </c>
      <c r="F47" s="278"/>
    </row>
    <row r="48" spans="1:6" s="119" customFormat="1" ht="18.75" customHeight="1">
      <c r="A48" s="84"/>
      <c r="B48" s="275" t="s">
        <v>247</v>
      </c>
      <c r="C48" s="271">
        <f>총괄표!C75</f>
        <v>2404733</v>
      </c>
      <c r="D48" s="275">
        <f>'[1]일반회계총괄표'!$C$134</f>
        <v>29730932</v>
      </c>
      <c r="E48" s="277">
        <f>C48-D48</f>
        <v>-27326199</v>
      </c>
      <c r="F48" s="278"/>
    </row>
    <row r="49" spans="1:6" s="119" customFormat="1" ht="21" customHeight="1">
      <c r="A49" s="253" t="s">
        <v>263</v>
      </c>
      <c r="B49" s="220" t="s">
        <v>248</v>
      </c>
      <c r="C49" s="237">
        <f>총괄표!C76</f>
        <v>0</v>
      </c>
      <c r="D49" s="237">
        <f>'[1]일반회계총괄표'!$C$135</f>
        <v>72000000</v>
      </c>
      <c r="E49" s="233">
        <f t="shared" si="0"/>
        <v>-72000000</v>
      </c>
      <c r="F49" s="238"/>
    </row>
    <row r="50" spans="1:6" s="119" customFormat="1" ht="21" customHeight="1">
      <c r="A50" s="375" t="s">
        <v>749</v>
      </c>
      <c r="B50" s="232"/>
      <c r="C50" s="252">
        <f>총괄표!C78</f>
        <v>131909067</v>
      </c>
      <c r="D50" s="366">
        <f>'[1]일반회계총괄표'!$C$137</f>
        <v>-2334547</v>
      </c>
      <c r="E50" s="222">
        <f>C50-D50</f>
        <v>134243614</v>
      </c>
      <c r="F50" s="248"/>
    </row>
    <row r="51" spans="1:6" s="119" customFormat="1" ht="21" customHeight="1">
      <c r="A51" s="206" t="s">
        <v>750</v>
      </c>
      <c r="B51" s="32"/>
      <c r="C51" s="372">
        <v>0</v>
      </c>
      <c r="D51" s="367">
        <f>'[1]일반회계총괄표'!$C$136</f>
        <v>62000000</v>
      </c>
      <c r="E51" s="117">
        <f>C51-D51</f>
        <v>-62000000</v>
      </c>
      <c r="F51" s="368"/>
    </row>
    <row r="52" spans="1:6" s="119" customFormat="1" ht="21" customHeight="1" thickBot="1">
      <c r="A52" s="446" t="s">
        <v>249</v>
      </c>
      <c r="B52" s="448"/>
      <c r="C52" s="112">
        <f>C29+C32+C38+C42+C49+C50</f>
        <v>1518000000</v>
      </c>
      <c r="D52" s="112">
        <f>D29+D32+D38+D42+D49+D50+D51</f>
        <v>1243779865</v>
      </c>
      <c r="E52" s="112">
        <f>E29+E32+E38+E42+E49+E50+E51</f>
        <v>274220135</v>
      </c>
      <c r="F52" s="239"/>
    </row>
    <row r="53" spans="1:6" s="119" customFormat="1" ht="9" customHeight="1">
      <c r="A53" s="1"/>
      <c r="B53" s="1"/>
      <c r="C53" s="240"/>
      <c r="D53" s="240"/>
      <c r="E53" s="240"/>
      <c r="F53" s="240"/>
    </row>
    <row r="54" spans="1:6" s="119" customFormat="1" ht="30" customHeight="1">
      <c r="A54" s="441" t="s">
        <v>744</v>
      </c>
      <c r="B54" s="441"/>
      <c r="C54" s="441"/>
      <c r="D54" s="441"/>
      <c r="E54" s="441"/>
      <c r="F54" s="441"/>
    </row>
    <row r="55" spans="1:6" s="119" customFormat="1" ht="12" customHeight="1" thickBot="1">
      <c r="A55" s="374"/>
      <c r="B55" s="374"/>
      <c r="C55" s="374"/>
      <c r="D55" s="374"/>
      <c r="E55" s="374"/>
      <c r="F55" s="376" t="s">
        <v>206</v>
      </c>
    </row>
    <row r="56" spans="1:6" s="119" customFormat="1" ht="12.75" customHeight="1">
      <c r="A56" s="442" t="s">
        <v>226</v>
      </c>
      <c r="B56" s="443"/>
      <c r="C56" s="226" t="s">
        <v>705</v>
      </c>
      <c r="D56" s="226" t="s">
        <v>706</v>
      </c>
      <c r="E56" s="227" t="s">
        <v>227</v>
      </c>
      <c r="F56" s="444" t="s">
        <v>228</v>
      </c>
    </row>
    <row r="57" spans="1:6" s="119" customFormat="1" ht="14.25" customHeight="1" thickBot="1">
      <c r="A57" s="241" t="s">
        <v>229</v>
      </c>
      <c r="B57" s="6" t="s">
        <v>230</v>
      </c>
      <c r="C57" s="230" t="s">
        <v>231</v>
      </c>
      <c r="D57" s="230" t="s">
        <v>232</v>
      </c>
      <c r="E57" s="230" t="s">
        <v>233</v>
      </c>
      <c r="F57" s="445"/>
    </row>
    <row r="58" spans="1:6" s="119" customFormat="1" ht="17.25" customHeight="1" thickTop="1">
      <c r="A58" s="101" t="s">
        <v>440</v>
      </c>
      <c r="B58" s="279"/>
      <c r="C58" s="250">
        <f>SUM(C59:C62)</f>
        <v>108800000</v>
      </c>
      <c r="D58" s="250">
        <f>SUM(D59:D62)</f>
        <v>60843532</v>
      </c>
      <c r="E58" s="250">
        <f>SUM(E59:E62)</f>
        <v>47956468</v>
      </c>
      <c r="F58" s="280"/>
    </row>
    <row r="59" spans="1:6" s="119" customFormat="1" ht="15.75" customHeight="1">
      <c r="A59" s="242"/>
      <c r="B59" s="285" t="s">
        <v>710</v>
      </c>
      <c r="C59" s="258">
        <f>세부명세!D82</f>
        <v>24500000</v>
      </c>
      <c r="D59" s="256">
        <v>42827320</v>
      </c>
      <c r="E59" s="256">
        <f>C59-D59</f>
        <v>-18327320</v>
      </c>
      <c r="F59" s="257"/>
    </row>
    <row r="60" spans="1:6" s="119" customFormat="1" ht="15.75" customHeight="1">
      <c r="A60" s="50"/>
      <c r="B60" s="281" t="s">
        <v>711</v>
      </c>
      <c r="C60" s="261">
        <f>세부명세!D93</f>
        <v>63900000</v>
      </c>
      <c r="D60" s="261">
        <v>10336212</v>
      </c>
      <c r="E60" s="269">
        <f aca="true" t="shared" si="1" ref="E60:E76">C60-D60</f>
        <v>53563788</v>
      </c>
      <c r="F60" s="270" t="s">
        <v>737</v>
      </c>
    </row>
    <row r="61" spans="1:6" s="119" customFormat="1" ht="15.75" customHeight="1">
      <c r="A61" s="56"/>
      <c r="B61" s="281" t="s">
        <v>723</v>
      </c>
      <c r="C61" s="261">
        <f>세부명세!D109</f>
        <v>15000000</v>
      </c>
      <c r="D61" s="261">
        <v>7680000</v>
      </c>
      <c r="E61" s="269">
        <f t="shared" si="1"/>
        <v>7320000</v>
      </c>
      <c r="F61" s="270"/>
    </row>
    <row r="62" spans="1:6" s="119" customFormat="1" ht="15.75" customHeight="1">
      <c r="A62" s="56"/>
      <c r="B62" s="364" t="s">
        <v>712</v>
      </c>
      <c r="C62" s="284">
        <f>세부명세!D115</f>
        <v>5400000</v>
      </c>
      <c r="D62" s="284">
        <v>0</v>
      </c>
      <c r="E62" s="276">
        <f t="shared" si="1"/>
        <v>5400000</v>
      </c>
      <c r="F62" s="365"/>
    </row>
    <row r="63" spans="1:6" s="119" customFormat="1" ht="18.75" customHeight="1">
      <c r="A63" s="116" t="s">
        <v>616</v>
      </c>
      <c r="B63" s="22"/>
      <c r="C63" s="34">
        <f>SUM(C64:C72)</f>
        <v>1091632000</v>
      </c>
      <c r="D63" s="34">
        <f>SUM(D64:D72)</f>
        <v>632492401</v>
      </c>
      <c r="E63" s="34">
        <f>SUM(E64:E72)</f>
        <v>459139599</v>
      </c>
      <c r="F63" s="211"/>
    </row>
    <row r="64" spans="1:6" s="119" customFormat="1" ht="13.5" customHeight="1">
      <c r="A64" s="38"/>
      <c r="B64" s="285" t="s">
        <v>713</v>
      </c>
      <c r="C64" s="258">
        <f>세부명세!D126</f>
        <v>166032000</v>
      </c>
      <c r="D64" s="256">
        <f>'[1]일반회계총괄표'!$F$120</f>
        <v>136200361</v>
      </c>
      <c r="E64" s="256">
        <f t="shared" si="1"/>
        <v>29831639</v>
      </c>
      <c r="F64" s="257" t="s">
        <v>735</v>
      </c>
    </row>
    <row r="65" spans="1:6" s="119" customFormat="1" ht="13.5" customHeight="1">
      <c r="A65" s="50" t="s">
        <v>250</v>
      </c>
      <c r="B65" s="281" t="s">
        <v>251</v>
      </c>
      <c r="C65" s="261">
        <f>세부명세!D166</f>
        <v>743100000</v>
      </c>
      <c r="D65" s="269">
        <f>'[1]일반회계총괄표'!$F$121+'[1]일반회계총괄표'!$F$122</f>
        <v>392614991</v>
      </c>
      <c r="E65" s="269">
        <f t="shared" si="1"/>
        <v>350485009</v>
      </c>
      <c r="F65" s="270" t="s">
        <v>736</v>
      </c>
    </row>
    <row r="66" spans="1:6" s="119" customFormat="1" ht="13.5" customHeight="1">
      <c r="A66" s="50"/>
      <c r="B66" s="281" t="s">
        <v>714</v>
      </c>
      <c r="C66" s="261">
        <f>세부명세!D261</f>
        <v>26000000</v>
      </c>
      <c r="D66" s="269">
        <v>0</v>
      </c>
      <c r="E66" s="269">
        <f t="shared" si="1"/>
        <v>26000000</v>
      </c>
      <c r="F66" s="270"/>
    </row>
    <row r="67" spans="1:6" s="119" customFormat="1" ht="13.5" customHeight="1">
      <c r="A67" s="50"/>
      <c r="B67" s="281" t="s">
        <v>715</v>
      </c>
      <c r="C67" s="261">
        <f>세부명세!D262</f>
        <v>8000000</v>
      </c>
      <c r="D67" s="269">
        <v>0</v>
      </c>
      <c r="E67" s="269">
        <f t="shared" si="1"/>
        <v>8000000</v>
      </c>
      <c r="F67" s="270"/>
    </row>
    <row r="68" spans="1:6" s="119" customFormat="1" ht="13.5" customHeight="1">
      <c r="A68" s="50"/>
      <c r="B68" s="281" t="s">
        <v>716</v>
      </c>
      <c r="C68" s="261">
        <f>세부명세!D263</f>
        <v>10000000</v>
      </c>
      <c r="D68" s="269">
        <v>0</v>
      </c>
      <c r="E68" s="269">
        <f t="shared" si="1"/>
        <v>10000000</v>
      </c>
      <c r="F68" s="270"/>
    </row>
    <row r="69" spans="1:6" s="119" customFormat="1" ht="13.5" customHeight="1">
      <c r="A69" s="50"/>
      <c r="B69" s="281" t="s">
        <v>717</v>
      </c>
      <c r="C69" s="261">
        <f>세부명세!D264</f>
        <v>13000000</v>
      </c>
      <c r="D69" s="261">
        <v>0</v>
      </c>
      <c r="E69" s="269">
        <f t="shared" si="1"/>
        <v>13000000</v>
      </c>
      <c r="F69" s="270"/>
    </row>
    <row r="70" spans="1:6" s="119" customFormat="1" ht="13.5" customHeight="1">
      <c r="A70" s="56"/>
      <c r="B70" s="191" t="s">
        <v>731</v>
      </c>
      <c r="C70" s="69">
        <f>세부명세!D280</f>
        <v>7000000</v>
      </c>
      <c r="D70" s="69">
        <v>0</v>
      </c>
      <c r="E70" s="115">
        <f t="shared" si="1"/>
        <v>7000000</v>
      </c>
      <c r="F70" s="282"/>
    </row>
    <row r="71" spans="1:6" s="119" customFormat="1" ht="13.5" customHeight="1">
      <c r="A71" s="305"/>
      <c r="B71" s="364" t="s">
        <v>718</v>
      </c>
      <c r="C71" s="284">
        <f>세부명세!D285</f>
        <v>9500000</v>
      </c>
      <c r="D71" s="284">
        <v>0</v>
      </c>
      <c r="E71" s="269">
        <f t="shared" si="1"/>
        <v>9500000</v>
      </c>
      <c r="F71" s="278"/>
    </row>
    <row r="72" spans="1:6" s="119" customFormat="1" ht="13.5" customHeight="1">
      <c r="A72" s="305"/>
      <c r="B72" s="264" t="s">
        <v>724</v>
      </c>
      <c r="C72" s="265">
        <f>세부명세!D298</f>
        <v>109000000</v>
      </c>
      <c r="D72" s="265">
        <f>'[1]일반회계총괄표'!$F$124</f>
        <v>103677049</v>
      </c>
      <c r="E72" s="115">
        <f t="shared" si="1"/>
        <v>5322951</v>
      </c>
      <c r="F72" s="272" t="s">
        <v>746</v>
      </c>
    </row>
    <row r="73" spans="1:6" s="119" customFormat="1" ht="18.75" customHeight="1">
      <c r="A73" s="243" t="s">
        <v>252</v>
      </c>
      <c r="B73" s="22"/>
      <c r="C73" s="34">
        <f>SUM(C74:C76)</f>
        <v>33000000</v>
      </c>
      <c r="D73" s="34">
        <f>SUM(D74:D76)</f>
        <v>17771043</v>
      </c>
      <c r="E73" s="34">
        <f>SUM(E74:E76)</f>
        <v>15228957</v>
      </c>
      <c r="F73" s="211"/>
    </row>
    <row r="74" spans="1:6" s="119" customFormat="1" ht="16.5" customHeight="1">
      <c r="A74" s="231"/>
      <c r="B74" s="318" t="s">
        <v>719</v>
      </c>
      <c r="C74" s="34">
        <f>세부명세!D400</f>
        <v>18000000</v>
      </c>
      <c r="D74" s="34">
        <v>4702622</v>
      </c>
      <c r="E74" s="256">
        <f>C74-D74</f>
        <v>13297378</v>
      </c>
      <c r="F74" s="257"/>
    </row>
    <row r="75" spans="1:6" s="119" customFormat="1" ht="16.5" customHeight="1">
      <c r="A75" s="363"/>
      <c r="B75" s="261" t="s">
        <v>720</v>
      </c>
      <c r="C75" s="261">
        <f>세부명세!D419</f>
        <v>3000000</v>
      </c>
      <c r="D75" s="269">
        <v>3068421</v>
      </c>
      <c r="E75" s="269">
        <f t="shared" si="1"/>
        <v>-68421</v>
      </c>
      <c r="F75" s="270"/>
    </row>
    <row r="76" spans="1:6" s="119" customFormat="1" ht="16.5" customHeight="1">
      <c r="A76" s="363"/>
      <c r="B76" s="72" t="s">
        <v>721</v>
      </c>
      <c r="C76" s="69">
        <f>세부명세!D425</f>
        <v>12000000</v>
      </c>
      <c r="D76" s="115">
        <v>10000000</v>
      </c>
      <c r="E76" s="269">
        <f t="shared" si="1"/>
        <v>2000000</v>
      </c>
      <c r="F76" s="282"/>
    </row>
    <row r="77" spans="1:6" s="119" customFormat="1" ht="17.25" customHeight="1">
      <c r="A77" s="243" t="s">
        <v>253</v>
      </c>
      <c r="B77" s="24"/>
      <c r="C77" s="34">
        <f>SUM(C78:C82)</f>
        <v>232568000</v>
      </c>
      <c r="D77" s="34">
        <f>SUM(D78:D82)</f>
        <v>251978109</v>
      </c>
      <c r="E77" s="34">
        <f>SUM(E78:E82)</f>
        <v>-19410109</v>
      </c>
      <c r="F77" s="211"/>
    </row>
    <row r="78" spans="1:6" s="119" customFormat="1" ht="14.25" customHeight="1">
      <c r="A78" s="18"/>
      <c r="B78" s="373" t="s">
        <v>743</v>
      </c>
      <c r="C78" s="258">
        <f>세부명세!D429</f>
        <v>36000000</v>
      </c>
      <c r="D78" s="256">
        <v>24000000</v>
      </c>
      <c r="E78" s="258">
        <f aca="true" t="shared" si="2" ref="E78:E86">C78-D78</f>
        <v>12000000</v>
      </c>
      <c r="F78" s="257" t="s">
        <v>747</v>
      </c>
    </row>
    <row r="79" spans="1:6" s="119" customFormat="1" ht="14.25" customHeight="1">
      <c r="A79" s="244"/>
      <c r="B79" s="283" t="s">
        <v>254</v>
      </c>
      <c r="C79" s="261">
        <f>세부명세!D433</f>
        <v>188545700</v>
      </c>
      <c r="D79" s="269">
        <f>'[1]일반회계총괄표'!$F$130</f>
        <v>182574640</v>
      </c>
      <c r="E79" s="261">
        <f t="shared" si="2"/>
        <v>5971060</v>
      </c>
      <c r="F79" s="270"/>
    </row>
    <row r="80" spans="1:6" s="119" customFormat="1" ht="14.25" customHeight="1">
      <c r="A80" s="245"/>
      <c r="B80" s="283" t="s">
        <v>722</v>
      </c>
      <c r="C80" s="261">
        <f>세부명세!D478</f>
        <v>3022300</v>
      </c>
      <c r="D80" s="269">
        <f>'[1]일반회계총괄표'!$F$131</f>
        <v>642703</v>
      </c>
      <c r="E80" s="261">
        <f t="shared" si="2"/>
        <v>2379597</v>
      </c>
      <c r="F80" s="270"/>
    </row>
    <row r="81" spans="1:6" s="119" customFormat="1" ht="14.25" customHeight="1">
      <c r="A81" s="245"/>
      <c r="B81" s="283" t="s">
        <v>733</v>
      </c>
      <c r="C81" s="261">
        <v>0</v>
      </c>
      <c r="D81" s="269">
        <f>'[1]일반회계총괄표'!$F$132</f>
        <v>44760766</v>
      </c>
      <c r="E81" s="261">
        <f>C81-D81</f>
        <v>-44760766</v>
      </c>
      <c r="F81" s="270"/>
    </row>
    <row r="82" spans="1:6" s="119" customFormat="1" ht="14.25" customHeight="1">
      <c r="A82" s="245"/>
      <c r="B82" s="370" t="s">
        <v>725</v>
      </c>
      <c r="C82" s="284">
        <v>5000000</v>
      </c>
      <c r="D82" s="276">
        <v>0</v>
      </c>
      <c r="E82" s="284">
        <f t="shared" si="2"/>
        <v>5000000</v>
      </c>
      <c r="F82" s="278"/>
    </row>
    <row r="83" spans="1:6" s="119" customFormat="1" ht="15.75" customHeight="1">
      <c r="A83" s="362" t="s">
        <v>748</v>
      </c>
      <c r="B83" s="14"/>
      <c r="C83" s="13">
        <v>0</v>
      </c>
      <c r="D83" s="77">
        <v>40000000</v>
      </c>
      <c r="E83" s="13">
        <f>C83-D83</f>
        <v>-40000000</v>
      </c>
      <c r="F83" s="209"/>
    </row>
    <row r="84" spans="1:6" s="119" customFormat="1" ht="16.5" customHeight="1">
      <c r="A84" s="246" t="s">
        <v>255</v>
      </c>
      <c r="B84" s="59"/>
      <c r="C84" s="13">
        <f>세부명세!D483</f>
        <v>6000000</v>
      </c>
      <c r="D84" s="77">
        <f>'[1]일반회계총괄표'!$F$134</f>
        <v>19400000</v>
      </c>
      <c r="E84" s="13">
        <f t="shared" si="2"/>
        <v>-13400000</v>
      </c>
      <c r="F84" s="251" t="s">
        <v>739</v>
      </c>
    </row>
    <row r="85" spans="1:6" s="119" customFormat="1" ht="16.5" customHeight="1">
      <c r="A85" s="206" t="s">
        <v>256</v>
      </c>
      <c r="B85" s="95" t="s">
        <v>257</v>
      </c>
      <c r="C85" s="77">
        <v>0</v>
      </c>
      <c r="D85" s="77">
        <f>'[1]일반회계총괄표'!$F$137</f>
        <v>15700000</v>
      </c>
      <c r="E85" s="13">
        <f t="shared" si="2"/>
        <v>-15700000</v>
      </c>
      <c r="F85" s="209"/>
    </row>
    <row r="86" spans="1:6" s="119" customFormat="1" ht="16.5" customHeight="1">
      <c r="A86" s="206" t="s">
        <v>258</v>
      </c>
      <c r="B86" s="247"/>
      <c r="C86" s="77">
        <f>세부명세!D484</f>
        <v>46000000</v>
      </c>
      <c r="D86" s="77">
        <f>'[1]일반회계총괄표'!$F$135</f>
        <v>11685713</v>
      </c>
      <c r="E86" s="13">
        <f t="shared" si="2"/>
        <v>34314287</v>
      </c>
      <c r="F86" s="209"/>
    </row>
    <row r="87" spans="1:6" s="119" customFormat="1" ht="16.5" customHeight="1">
      <c r="A87" s="116" t="s">
        <v>734</v>
      </c>
      <c r="B87" s="295"/>
      <c r="C87" s="77">
        <v>0</v>
      </c>
      <c r="D87" s="77">
        <v>62000000</v>
      </c>
      <c r="E87" s="13">
        <f>C87-D87</f>
        <v>-62000000</v>
      </c>
      <c r="F87" s="209"/>
    </row>
    <row r="88" spans="1:6" s="119" customFormat="1" ht="16.5" customHeight="1" thickBot="1">
      <c r="A88" s="446" t="s">
        <v>249</v>
      </c>
      <c r="B88" s="447"/>
      <c r="C88" s="164">
        <f>C58+C63+C73+C77+C84+C85+C86</f>
        <v>1518000000</v>
      </c>
      <c r="D88" s="164">
        <f>D58+D63+D73+D77+D84+D85+D86+D83+D87</f>
        <v>1111870798</v>
      </c>
      <c r="E88" s="164">
        <f>E58+E63+E73+E77+E84+E85+E86+E83+E87</f>
        <v>406129202</v>
      </c>
      <c r="F88" s="249"/>
    </row>
    <row r="89" s="205" customFormat="1" ht="13.5"/>
  </sheetData>
  <mergeCells count="9">
    <mergeCell ref="A88:B88"/>
    <mergeCell ref="A52:B52"/>
    <mergeCell ref="A54:F54"/>
    <mergeCell ref="A56:B56"/>
    <mergeCell ref="F56:F57"/>
    <mergeCell ref="A9:F9"/>
    <mergeCell ref="A25:F25"/>
    <mergeCell ref="A27:B27"/>
    <mergeCell ref="F27:F28"/>
  </mergeCells>
  <printOptions/>
  <pageMargins left="0.66" right="0.5" top="0.18" bottom="0.2" header="0.18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486"/>
  <sheetViews>
    <sheetView workbookViewId="0" topLeftCell="B61">
      <selection activeCell="D72" sqref="D72"/>
    </sheetView>
  </sheetViews>
  <sheetFormatPr defaultColWidth="9.00390625" defaultRowHeight="14.25"/>
  <cols>
    <col min="1" max="1" width="9.625" style="2" customWidth="1"/>
    <col min="2" max="3" width="14.125" style="2" customWidth="1"/>
    <col min="4" max="4" width="16.125" style="2" customWidth="1"/>
    <col min="5" max="5" width="31.00390625" style="2" customWidth="1"/>
    <col min="6" max="6" width="25.50390625" style="100" customWidth="1"/>
    <col min="7" max="7" width="15.25390625" style="105" customWidth="1"/>
    <col min="8" max="8" width="30.50390625" style="2" customWidth="1"/>
    <col min="9" max="16384" width="9.00390625" style="2" customWidth="1"/>
  </cols>
  <sheetData>
    <row r="1" ht="30" customHeight="1"/>
    <row r="2" ht="30" customHeight="1"/>
    <row r="3" ht="30" customHeight="1"/>
    <row r="4" ht="30" customHeight="1"/>
    <row r="5" ht="30" customHeight="1"/>
    <row r="6" ht="30" customHeight="1"/>
    <row r="7" spans="1:7" ht="45" customHeight="1">
      <c r="A7" s="423" t="s">
        <v>741</v>
      </c>
      <c r="B7" s="423"/>
      <c r="C7" s="423"/>
      <c r="D7" s="423"/>
      <c r="E7" s="423"/>
      <c r="F7" s="423"/>
      <c r="G7" s="423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52.5" customHeight="1"/>
    <row r="17" spans="1:7" ht="30.75" customHeight="1">
      <c r="A17" s="462" t="s">
        <v>0</v>
      </c>
      <c r="B17" s="462"/>
      <c r="C17" s="462"/>
      <c r="D17" s="462"/>
      <c r="E17" s="462"/>
      <c r="F17" s="462"/>
      <c r="G17" s="462"/>
    </row>
    <row r="18" spans="1:8" ht="32.25" customHeight="1" thickBot="1">
      <c r="A18" s="3"/>
      <c r="B18" s="3"/>
      <c r="C18" s="3"/>
      <c r="D18" s="3"/>
      <c r="E18" s="3"/>
      <c r="F18" s="97"/>
      <c r="G18" s="218" t="s">
        <v>206</v>
      </c>
      <c r="H18" s="5"/>
    </row>
    <row r="19" spans="1:8" ht="16.5" customHeight="1">
      <c r="A19" s="383" t="s">
        <v>2</v>
      </c>
      <c r="B19" s="384"/>
      <c r="C19" s="385"/>
      <c r="D19" s="411" t="s">
        <v>111</v>
      </c>
      <c r="E19" s="381" t="s">
        <v>158</v>
      </c>
      <c r="F19" s="381"/>
      <c r="G19" s="382"/>
      <c r="H19" s="1"/>
    </row>
    <row r="20" spans="1:8" ht="16.5" customHeight="1" thickBot="1">
      <c r="A20" s="90" t="s">
        <v>107</v>
      </c>
      <c r="B20" s="91" t="s">
        <v>108</v>
      </c>
      <c r="C20" s="91" t="s">
        <v>3</v>
      </c>
      <c r="D20" s="412"/>
      <c r="E20" s="450"/>
      <c r="F20" s="450"/>
      <c r="G20" s="451"/>
      <c r="H20" s="1"/>
    </row>
    <row r="21" spans="1:8" ht="19.5" customHeight="1" thickTop="1">
      <c r="A21" s="460" t="s">
        <v>159</v>
      </c>
      <c r="B21" s="461"/>
      <c r="C21" s="108"/>
      <c r="D21" s="77">
        <f>D22</f>
        <v>335000000</v>
      </c>
      <c r="E21" s="15"/>
      <c r="F21" s="95"/>
      <c r="G21" s="25"/>
      <c r="H21" s="16"/>
    </row>
    <row r="22" spans="1:8" ht="16.5" customHeight="1">
      <c r="A22" s="92"/>
      <c r="B22" s="418" t="s">
        <v>607</v>
      </c>
      <c r="C22" s="457"/>
      <c r="D22" s="409">
        <f>SUM(G22:G23)</f>
        <v>335000000</v>
      </c>
      <c r="E22" s="27" t="s">
        <v>4</v>
      </c>
      <c r="F22" s="33"/>
      <c r="G22" s="25">
        <v>300000000</v>
      </c>
      <c r="H22" s="16"/>
    </row>
    <row r="23" spans="1:8" ht="16.5" customHeight="1">
      <c r="A23" s="168"/>
      <c r="B23" s="419"/>
      <c r="C23" s="458"/>
      <c r="D23" s="413"/>
      <c r="E23" s="37" t="s">
        <v>606</v>
      </c>
      <c r="F23" s="4"/>
      <c r="G23" s="30">
        <v>35000000</v>
      </c>
      <c r="H23" s="16"/>
    </row>
    <row r="24" spans="1:8" ht="20.25" customHeight="1">
      <c r="A24" s="172" t="s">
        <v>5</v>
      </c>
      <c r="B24" s="14"/>
      <c r="C24" s="17"/>
      <c r="D24" s="13">
        <f>D25+D30+D45+D51+D53+D55</f>
        <v>742281000</v>
      </c>
      <c r="E24" s="15"/>
      <c r="F24" s="95"/>
      <c r="G24" s="42"/>
      <c r="H24" s="16"/>
    </row>
    <row r="25" spans="1:8" ht="17.25" customHeight="1">
      <c r="A25" s="18"/>
      <c r="B25" s="34" t="s">
        <v>119</v>
      </c>
      <c r="C25" s="11"/>
      <c r="D25" s="13">
        <f>SUM(D26:D29)</f>
        <v>124471000</v>
      </c>
      <c r="E25" s="15"/>
      <c r="F25" s="95"/>
      <c r="G25" s="42"/>
      <c r="H25" s="16"/>
    </row>
    <row r="26" spans="1:8" ht="24" customHeight="1">
      <c r="A26" s="18"/>
      <c r="B26" s="69"/>
      <c r="C26" s="103" t="s">
        <v>113</v>
      </c>
      <c r="D26" s="21">
        <f>G26</f>
        <v>95232000</v>
      </c>
      <c r="E26" s="22" t="s">
        <v>6</v>
      </c>
      <c r="F26" s="22"/>
      <c r="G26" s="25">
        <v>95232000</v>
      </c>
      <c r="H26" s="16"/>
    </row>
    <row r="27" spans="1:8" ht="17.25" customHeight="1">
      <c r="A27" s="18"/>
      <c r="B27" s="69"/>
      <c r="C27" s="399" t="s">
        <v>540</v>
      </c>
      <c r="D27" s="409">
        <f>SUM(G28:G29)</f>
        <v>29239000</v>
      </c>
      <c r="E27" s="22" t="s">
        <v>541</v>
      </c>
      <c r="F27" s="22"/>
      <c r="G27" s="25"/>
      <c r="H27" s="16"/>
    </row>
    <row r="28" spans="1:8" ht="17.25" customHeight="1">
      <c r="A28" s="18"/>
      <c r="B28" s="69"/>
      <c r="C28" s="400"/>
      <c r="D28" s="410"/>
      <c r="E28" s="33" t="s">
        <v>542</v>
      </c>
      <c r="F28" s="33" t="s">
        <v>543</v>
      </c>
      <c r="G28" s="28">
        <v>16039000</v>
      </c>
      <c r="H28" s="16"/>
    </row>
    <row r="29" spans="1:8" ht="17.25" customHeight="1">
      <c r="A29" s="18"/>
      <c r="B29" s="69"/>
      <c r="C29" s="401"/>
      <c r="D29" s="413"/>
      <c r="E29" s="4" t="s">
        <v>290</v>
      </c>
      <c r="F29" s="4" t="s">
        <v>544</v>
      </c>
      <c r="G29" s="30">
        <v>13200000</v>
      </c>
      <c r="H29" s="16"/>
    </row>
    <row r="30" spans="1:8" ht="25.5" customHeight="1">
      <c r="A30" s="18"/>
      <c r="B30" s="34" t="s">
        <v>7</v>
      </c>
      <c r="C30" s="11"/>
      <c r="D30" s="13">
        <f>SUM(D31:D41)</f>
        <v>603960000</v>
      </c>
      <c r="E30" s="15"/>
      <c r="F30" s="95"/>
      <c r="G30" s="42"/>
      <c r="H30" s="16"/>
    </row>
    <row r="31" spans="1:8" ht="17.25" customHeight="1">
      <c r="A31" s="18"/>
      <c r="B31" s="20"/>
      <c r="C31" s="449" t="s">
        <v>8</v>
      </c>
      <c r="D31" s="409">
        <f>SUM(G32:G37)</f>
        <v>523420000</v>
      </c>
      <c r="E31" s="24" t="s">
        <v>9</v>
      </c>
      <c r="F31" s="22"/>
      <c r="G31" s="25"/>
      <c r="H31" s="16"/>
    </row>
    <row r="32" spans="1:8" ht="17.25" customHeight="1">
      <c r="A32" s="18"/>
      <c r="B32" s="20"/>
      <c r="C32" s="405"/>
      <c r="D32" s="410"/>
      <c r="E32" s="27" t="s">
        <v>205</v>
      </c>
      <c r="F32" s="33" t="s">
        <v>557</v>
      </c>
      <c r="G32" s="28">
        <v>124800000</v>
      </c>
      <c r="H32" s="16"/>
    </row>
    <row r="33" spans="1:8" ht="17.25" customHeight="1">
      <c r="A33" s="18"/>
      <c r="B33" s="20"/>
      <c r="C33" s="405"/>
      <c r="D33" s="410"/>
      <c r="E33" s="27" t="s">
        <v>116</v>
      </c>
      <c r="F33" s="33" t="s">
        <v>558</v>
      </c>
      <c r="G33" s="28">
        <v>88920000</v>
      </c>
      <c r="H33" s="16"/>
    </row>
    <row r="34" spans="1:8" ht="17.25" customHeight="1">
      <c r="A34" s="18"/>
      <c r="B34" s="20"/>
      <c r="C34" s="405"/>
      <c r="D34" s="410"/>
      <c r="E34" s="27" t="s">
        <v>362</v>
      </c>
      <c r="F34" s="33" t="s">
        <v>559</v>
      </c>
      <c r="G34" s="28">
        <v>105000000</v>
      </c>
      <c r="H34" s="16"/>
    </row>
    <row r="35" spans="1:8" ht="17.25" customHeight="1">
      <c r="A35" s="18"/>
      <c r="B35" s="20"/>
      <c r="C35" s="405"/>
      <c r="D35" s="410"/>
      <c r="E35" s="27" t="s">
        <v>399</v>
      </c>
      <c r="F35" s="33" t="s">
        <v>400</v>
      </c>
      <c r="G35" s="28">
        <v>35200000</v>
      </c>
      <c r="H35" s="16"/>
    </row>
    <row r="36" spans="1:8" ht="17.25" customHeight="1">
      <c r="A36" s="18"/>
      <c r="B36" s="20"/>
      <c r="C36" s="405"/>
      <c r="D36" s="410"/>
      <c r="E36" s="27" t="s">
        <v>398</v>
      </c>
      <c r="F36" s="33" t="s">
        <v>401</v>
      </c>
      <c r="G36" s="28">
        <v>132000000</v>
      </c>
      <c r="H36" s="16"/>
    </row>
    <row r="37" spans="1:8" ht="17.25" customHeight="1">
      <c r="A37" s="18"/>
      <c r="B37" s="20"/>
      <c r="C37" s="414"/>
      <c r="D37" s="413"/>
      <c r="E37" s="4" t="s">
        <v>403</v>
      </c>
      <c r="F37" s="4" t="s">
        <v>402</v>
      </c>
      <c r="G37" s="30">
        <v>37500000</v>
      </c>
      <c r="H37" s="16"/>
    </row>
    <row r="38" spans="1:8" ht="18" customHeight="1">
      <c r="A38" s="18"/>
      <c r="B38" s="20"/>
      <c r="C38" s="449" t="s">
        <v>10</v>
      </c>
      <c r="D38" s="409">
        <f>SUM(G38:G44)</f>
        <v>80540000</v>
      </c>
      <c r="E38" s="22" t="s">
        <v>363</v>
      </c>
      <c r="F38" s="22"/>
      <c r="G38" s="25"/>
      <c r="H38" s="16"/>
    </row>
    <row r="39" spans="1:8" ht="16.5" customHeight="1">
      <c r="A39" s="18"/>
      <c r="B39" s="20"/>
      <c r="C39" s="405"/>
      <c r="D39" s="410"/>
      <c r="E39" s="33" t="s">
        <v>658</v>
      </c>
      <c r="F39" s="33" t="s">
        <v>426</v>
      </c>
      <c r="G39" s="28">
        <v>18760000</v>
      </c>
      <c r="H39" s="16"/>
    </row>
    <row r="40" spans="1:8" ht="19.5" customHeight="1">
      <c r="A40" s="18"/>
      <c r="B40" s="20"/>
      <c r="C40" s="405"/>
      <c r="D40" s="410"/>
      <c r="E40" s="33" t="s">
        <v>364</v>
      </c>
      <c r="F40" s="33"/>
      <c r="G40" s="28"/>
      <c r="H40" s="16"/>
    </row>
    <row r="41" spans="1:8" ht="16.5" customHeight="1">
      <c r="A41" s="18"/>
      <c r="B41" s="20"/>
      <c r="C41" s="405"/>
      <c r="D41" s="410"/>
      <c r="E41" s="33" t="s">
        <v>659</v>
      </c>
      <c r="F41" s="33" t="s">
        <v>425</v>
      </c>
      <c r="G41" s="28">
        <v>40300000</v>
      </c>
      <c r="H41" s="16"/>
    </row>
    <row r="42" spans="1:8" ht="16.5" customHeight="1">
      <c r="A42" s="18"/>
      <c r="B42" s="20"/>
      <c r="C42" s="405"/>
      <c r="D42" s="410"/>
      <c r="E42" s="33" t="s">
        <v>102</v>
      </c>
      <c r="F42" s="33" t="s">
        <v>438</v>
      </c>
      <c r="G42" s="28">
        <v>20020000</v>
      </c>
      <c r="H42" s="16"/>
    </row>
    <row r="43" spans="1:8" ht="22.5" customHeight="1">
      <c r="A43" s="18"/>
      <c r="B43" s="20"/>
      <c r="C43" s="405"/>
      <c r="D43" s="410"/>
      <c r="E43" s="33" t="s">
        <v>374</v>
      </c>
      <c r="F43" s="33"/>
      <c r="G43" s="28"/>
      <c r="H43" s="16"/>
    </row>
    <row r="44" spans="1:8" ht="17.25" customHeight="1" thickBot="1">
      <c r="A44" s="336"/>
      <c r="B44" s="345"/>
      <c r="C44" s="322"/>
      <c r="D44" s="164"/>
      <c r="E44" s="326" t="s">
        <v>50</v>
      </c>
      <c r="F44" s="326" t="s">
        <v>657</v>
      </c>
      <c r="G44" s="329">
        <v>1460000</v>
      </c>
      <c r="H44" s="16"/>
    </row>
    <row r="45" spans="1:8" ht="18" customHeight="1" hidden="1">
      <c r="A45" s="18"/>
      <c r="B45" s="20"/>
      <c r="C45" s="26"/>
      <c r="D45" s="115"/>
      <c r="E45" s="33"/>
      <c r="F45" s="33"/>
      <c r="G45" s="28"/>
      <c r="H45" s="16"/>
    </row>
    <row r="46" spans="1:8" ht="18" customHeight="1" hidden="1">
      <c r="A46" s="18"/>
      <c r="B46" s="20"/>
      <c r="C46" s="26"/>
      <c r="D46" s="115"/>
      <c r="E46" s="33"/>
      <c r="F46" s="33"/>
      <c r="G46" s="28"/>
      <c r="H46" s="16"/>
    </row>
    <row r="47" spans="1:8" ht="18" customHeight="1" hidden="1">
      <c r="A47" s="18"/>
      <c r="B47" s="20"/>
      <c r="C47" s="26"/>
      <c r="D47" s="115"/>
      <c r="E47" s="33"/>
      <c r="F47" s="33"/>
      <c r="G47" s="28"/>
      <c r="H47" s="16"/>
    </row>
    <row r="48" spans="1:8" ht="19.5" customHeight="1" hidden="1" thickBot="1">
      <c r="A48" s="18"/>
      <c r="B48" s="20"/>
      <c r="C48" s="26"/>
      <c r="D48" s="115"/>
      <c r="E48" s="33"/>
      <c r="F48" s="33"/>
      <c r="G48" s="28"/>
      <c r="H48" s="16"/>
    </row>
    <row r="49" spans="1:8" ht="14.25" customHeight="1">
      <c r="A49" s="383" t="s">
        <v>2</v>
      </c>
      <c r="B49" s="384"/>
      <c r="C49" s="385"/>
      <c r="D49" s="411" t="s">
        <v>111</v>
      </c>
      <c r="E49" s="381" t="s">
        <v>158</v>
      </c>
      <c r="F49" s="381"/>
      <c r="G49" s="382"/>
      <c r="H49" s="16"/>
    </row>
    <row r="50" spans="1:8" ht="15.75" customHeight="1" thickBot="1">
      <c r="A50" s="90" t="s">
        <v>107</v>
      </c>
      <c r="B50" s="91" t="s">
        <v>108</v>
      </c>
      <c r="C50" s="91" t="s">
        <v>3</v>
      </c>
      <c r="D50" s="412"/>
      <c r="E50" s="450"/>
      <c r="F50" s="450"/>
      <c r="G50" s="451"/>
      <c r="H50" s="16"/>
    </row>
    <row r="51" spans="1:8" ht="18.75" customHeight="1" thickTop="1">
      <c r="A51" s="18"/>
      <c r="B51" s="34" t="s">
        <v>368</v>
      </c>
      <c r="C51" s="213"/>
      <c r="D51" s="77">
        <f>D52</f>
        <v>7000000</v>
      </c>
      <c r="E51" s="212"/>
      <c r="F51" s="95"/>
      <c r="G51" s="42"/>
      <c r="H51" s="16"/>
    </row>
    <row r="52" spans="1:8" ht="23.25" customHeight="1">
      <c r="A52" s="18"/>
      <c r="B52" s="20"/>
      <c r="C52" s="213" t="s">
        <v>369</v>
      </c>
      <c r="D52" s="77">
        <f>G52</f>
        <v>7000000</v>
      </c>
      <c r="E52" s="95" t="s">
        <v>370</v>
      </c>
      <c r="F52" s="95" t="s">
        <v>11</v>
      </c>
      <c r="G52" s="42">
        <v>7000000</v>
      </c>
      <c r="H52" s="16"/>
    </row>
    <row r="53" spans="1:8" ht="20.25" customHeight="1">
      <c r="A53" s="18"/>
      <c r="B53" s="34" t="s">
        <v>12</v>
      </c>
      <c r="C53" s="19"/>
      <c r="D53" s="34">
        <f>SUM(D54)</f>
        <v>5000000</v>
      </c>
      <c r="E53" s="15"/>
      <c r="F53" s="95"/>
      <c r="G53" s="42"/>
      <c r="H53" s="16"/>
    </row>
    <row r="54" spans="1:8" ht="25.5" customHeight="1">
      <c r="A54" s="40"/>
      <c r="B54" s="20"/>
      <c r="C54" s="290" t="s">
        <v>371</v>
      </c>
      <c r="D54" s="21">
        <f>G54</f>
        <v>5000000</v>
      </c>
      <c r="E54" s="22" t="s">
        <v>13</v>
      </c>
      <c r="F54" s="22"/>
      <c r="G54" s="25">
        <v>5000000</v>
      </c>
      <c r="H54" s="16"/>
    </row>
    <row r="55" spans="1:8" ht="19.5" customHeight="1">
      <c r="A55" s="18"/>
      <c r="B55" s="23" t="s">
        <v>204</v>
      </c>
      <c r="C55" s="93"/>
      <c r="D55" s="77">
        <f>D56</f>
        <v>1850000</v>
      </c>
      <c r="E55" s="95"/>
      <c r="F55" s="95"/>
      <c r="G55" s="42"/>
      <c r="H55" s="16"/>
    </row>
    <row r="56" spans="1:8" ht="24" customHeight="1">
      <c r="A56" s="216"/>
      <c r="B56" s="108"/>
      <c r="C56" s="289" t="s">
        <v>365</v>
      </c>
      <c r="D56" s="21">
        <f>G56</f>
        <v>1850000</v>
      </c>
      <c r="E56" s="95" t="s">
        <v>367</v>
      </c>
      <c r="F56" s="95" t="s">
        <v>366</v>
      </c>
      <c r="G56" s="42">
        <v>1850000</v>
      </c>
      <c r="H56" s="16"/>
    </row>
    <row r="57" spans="1:8" ht="20.25" customHeight="1">
      <c r="A57" s="214" t="s">
        <v>14</v>
      </c>
      <c r="B57" s="215"/>
      <c r="C57" s="93"/>
      <c r="D57" s="21">
        <f>SUM(D58:D59)</f>
        <v>229600000</v>
      </c>
      <c r="E57" s="22"/>
      <c r="F57" s="22"/>
      <c r="G57" s="25"/>
      <c r="H57" s="16"/>
    </row>
    <row r="58" spans="1:8" ht="20.25" customHeight="1">
      <c r="A58" s="84"/>
      <c r="B58" s="13" t="s">
        <v>15</v>
      </c>
      <c r="C58" s="6"/>
      <c r="D58" s="21">
        <f>G58</f>
        <v>176400000</v>
      </c>
      <c r="E58" s="22" t="s">
        <v>16</v>
      </c>
      <c r="F58" s="22"/>
      <c r="G58" s="25">
        <v>176400000</v>
      </c>
      <c r="H58" s="16"/>
    </row>
    <row r="59" spans="1:8" ht="15.75" customHeight="1">
      <c r="A59" s="84"/>
      <c r="B59" s="23" t="s">
        <v>17</v>
      </c>
      <c r="C59" s="93"/>
      <c r="D59" s="21">
        <f>SUM(D60:D62)</f>
        <v>53200000</v>
      </c>
      <c r="E59" s="22"/>
      <c r="F59" s="22"/>
      <c r="G59" s="25"/>
      <c r="H59" s="16"/>
    </row>
    <row r="60" spans="1:8" ht="19.5" customHeight="1">
      <c r="A60" s="40"/>
      <c r="B60" s="85"/>
      <c r="C60" s="6" t="s">
        <v>18</v>
      </c>
      <c r="D60" s="21">
        <f>G60</f>
        <v>41000000</v>
      </c>
      <c r="E60" s="22" t="s">
        <v>260</v>
      </c>
      <c r="F60" s="22"/>
      <c r="G60" s="25">
        <v>41000000</v>
      </c>
      <c r="H60" s="16"/>
    </row>
    <row r="61" spans="1:8" ht="21" customHeight="1">
      <c r="A61" s="40"/>
      <c r="B61" s="85"/>
      <c r="C61" s="6" t="s">
        <v>19</v>
      </c>
      <c r="D61" s="21">
        <f>G61</f>
        <v>2600000</v>
      </c>
      <c r="E61" s="22" t="s">
        <v>261</v>
      </c>
      <c r="F61" s="22"/>
      <c r="G61" s="25">
        <v>2600000</v>
      </c>
      <c r="H61" s="16"/>
    </row>
    <row r="62" spans="1:8" ht="21" customHeight="1">
      <c r="A62" s="40"/>
      <c r="B62" s="85"/>
      <c r="C62" s="6" t="s">
        <v>157</v>
      </c>
      <c r="D62" s="21">
        <f>G62</f>
        <v>9600000</v>
      </c>
      <c r="E62" s="22" t="s">
        <v>127</v>
      </c>
      <c r="F62" s="22" t="s">
        <v>20</v>
      </c>
      <c r="G62" s="25">
        <v>9600000</v>
      </c>
      <c r="H62" s="16"/>
    </row>
    <row r="63" spans="1:8" s="5" customFormat="1" ht="18.75" customHeight="1">
      <c r="A63" s="116" t="s">
        <v>21</v>
      </c>
      <c r="B63" s="95"/>
      <c r="C63" s="41"/>
      <c r="D63" s="77">
        <f>SUM(D64:D71)</f>
        <v>79209933</v>
      </c>
      <c r="E63" s="95"/>
      <c r="F63" s="95"/>
      <c r="G63" s="42"/>
      <c r="H63" s="16"/>
    </row>
    <row r="64" spans="1:8" s="5" customFormat="1" ht="17.25" customHeight="1">
      <c r="A64" s="92"/>
      <c r="B64" s="409" t="s">
        <v>22</v>
      </c>
      <c r="C64" s="449"/>
      <c r="D64" s="409">
        <f>SUM(G65:G66)</f>
        <v>34500000</v>
      </c>
      <c r="E64" s="33" t="s">
        <v>23</v>
      </c>
      <c r="F64" s="33"/>
      <c r="G64" s="28"/>
      <c r="H64" s="16"/>
    </row>
    <row r="65" spans="1:8" s="5" customFormat="1" ht="17.25" customHeight="1">
      <c r="A65" s="92"/>
      <c r="B65" s="410"/>
      <c r="C65" s="405"/>
      <c r="D65" s="410"/>
      <c r="E65" s="33" t="s">
        <v>372</v>
      </c>
      <c r="F65" s="33"/>
      <c r="G65" s="28">
        <v>30000000</v>
      </c>
      <c r="H65" s="16"/>
    </row>
    <row r="66" spans="1:8" s="5" customFormat="1" ht="17.25" customHeight="1">
      <c r="A66" s="92"/>
      <c r="B66" s="413"/>
      <c r="C66" s="414"/>
      <c r="D66" s="413"/>
      <c r="E66" s="4" t="s">
        <v>373</v>
      </c>
      <c r="F66" s="4"/>
      <c r="G66" s="30">
        <v>4500000</v>
      </c>
      <c r="H66" s="16"/>
    </row>
    <row r="67" spans="1:8" s="5" customFormat="1" ht="17.25" customHeight="1">
      <c r="A67" s="92"/>
      <c r="B67" s="316" t="s">
        <v>516</v>
      </c>
      <c r="C67" s="29"/>
      <c r="D67" s="12">
        <f>G67</f>
        <v>6600000</v>
      </c>
      <c r="E67" s="315" t="s">
        <v>503</v>
      </c>
      <c r="F67" s="4" t="s">
        <v>502</v>
      </c>
      <c r="G67" s="30">
        <v>6600000</v>
      </c>
      <c r="H67" s="16"/>
    </row>
    <row r="68" spans="1:8" s="5" customFormat="1" ht="17.25" customHeight="1">
      <c r="A68" s="92"/>
      <c r="B68" s="96" t="s">
        <v>24</v>
      </c>
      <c r="C68" s="29"/>
      <c r="D68" s="12">
        <f>G68</f>
        <v>19000000</v>
      </c>
      <c r="E68" s="4" t="s">
        <v>125</v>
      </c>
      <c r="F68" s="4"/>
      <c r="G68" s="30">
        <v>19000000</v>
      </c>
      <c r="H68" s="16"/>
    </row>
    <row r="69" spans="1:8" s="5" customFormat="1" ht="17.25" customHeight="1">
      <c r="A69" s="92"/>
      <c r="B69" s="96" t="s">
        <v>126</v>
      </c>
      <c r="C69" s="29"/>
      <c r="D69" s="12">
        <f>G69</f>
        <v>13705200</v>
      </c>
      <c r="E69" s="4" t="s">
        <v>128</v>
      </c>
      <c r="F69" s="4"/>
      <c r="G69" s="30">
        <v>13705200</v>
      </c>
      <c r="H69" s="16"/>
    </row>
    <row r="70" spans="1:8" s="5" customFormat="1" ht="17.25" customHeight="1">
      <c r="A70" s="92"/>
      <c r="B70" s="96" t="s">
        <v>198</v>
      </c>
      <c r="C70" s="29"/>
      <c r="D70" s="12">
        <f>G70</f>
        <v>3000000</v>
      </c>
      <c r="E70" s="4" t="s">
        <v>201</v>
      </c>
      <c r="F70" s="4"/>
      <c r="G70" s="30">
        <v>3000000</v>
      </c>
      <c r="H70" s="16"/>
    </row>
    <row r="71" spans="1:8" s="5" customFormat="1" ht="17.25" customHeight="1">
      <c r="A71" s="92"/>
      <c r="B71" s="96" t="s">
        <v>25</v>
      </c>
      <c r="C71" s="29"/>
      <c r="D71" s="12">
        <f>G71</f>
        <v>2404733</v>
      </c>
      <c r="E71" s="4" t="s">
        <v>199</v>
      </c>
      <c r="F71" s="4"/>
      <c r="G71" s="30">
        <v>2404733</v>
      </c>
      <c r="H71" s="16"/>
    </row>
    <row r="72" spans="1:8" ht="17.25" customHeight="1">
      <c r="A72" s="116" t="s">
        <v>184</v>
      </c>
      <c r="B72" s="22"/>
      <c r="C72" s="188"/>
      <c r="D72" s="197">
        <f>SUM(D73:D75)</f>
        <v>131909067</v>
      </c>
      <c r="E72" s="24"/>
      <c r="F72" s="22"/>
      <c r="G72" s="189"/>
      <c r="H72" s="44"/>
    </row>
    <row r="73" spans="1:8" ht="17.25" customHeight="1">
      <c r="A73" s="190"/>
      <c r="B73" s="31" t="s">
        <v>186</v>
      </c>
      <c r="C73" s="188"/>
      <c r="D73" s="350">
        <v>43380085</v>
      </c>
      <c r="E73" s="24" t="s">
        <v>26</v>
      </c>
      <c r="F73" s="22"/>
      <c r="G73" s="25"/>
      <c r="H73" s="44"/>
    </row>
    <row r="74" spans="1:8" ht="17.25" customHeight="1">
      <c r="A74" s="92"/>
      <c r="B74" s="31" t="s">
        <v>185</v>
      </c>
      <c r="C74" s="188"/>
      <c r="D74" s="350">
        <v>103122300</v>
      </c>
      <c r="E74" s="24" t="s">
        <v>632</v>
      </c>
      <c r="F74" s="22"/>
      <c r="G74" s="25"/>
      <c r="H74" s="44"/>
    </row>
    <row r="75" spans="1:8" ht="17.25" customHeight="1">
      <c r="A75" s="168"/>
      <c r="B75" s="185" t="s">
        <v>190</v>
      </c>
      <c r="C75" s="188"/>
      <c r="D75" s="351">
        <v>-14593318</v>
      </c>
      <c r="E75" s="198" t="s">
        <v>751</v>
      </c>
      <c r="F75" s="22"/>
      <c r="G75" s="217"/>
      <c r="H75" s="44"/>
    </row>
    <row r="76" spans="1:8" ht="21" customHeight="1" thickBot="1">
      <c r="A76" s="386" t="s">
        <v>106</v>
      </c>
      <c r="B76" s="387"/>
      <c r="C76" s="388"/>
      <c r="D76" s="118">
        <f>D72+D63+D57+D24+D21</f>
        <v>1518000000</v>
      </c>
      <c r="E76" s="39"/>
      <c r="F76" s="98"/>
      <c r="G76" s="45"/>
      <c r="H76" s="16"/>
    </row>
    <row r="77" spans="1:8" ht="20.25" customHeight="1">
      <c r="A77" s="464" t="s">
        <v>27</v>
      </c>
      <c r="B77" s="464"/>
      <c r="C77" s="464"/>
      <c r="D77" s="464"/>
      <c r="E77" s="464"/>
      <c r="F77" s="464"/>
      <c r="G77" s="464"/>
      <c r="H77" s="16"/>
    </row>
    <row r="78" spans="4:7" ht="12" customHeight="1" thickBot="1">
      <c r="D78" s="5"/>
      <c r="E78" s="5"/>
      <c r="F78" s="99"/>
      <c r="G78" s="176" t="s">
        <v>1</v>
      </c>
    </row>
    <row r="79" spans="1:8" ht="18.75" customHeight="1">
      <c r="A79" s="383" t="s">
        <v>28</v>
      </c>
      <c r="B79" s="384"/>
      <c r="C79" s="385"/>
      <c r="D79" s="411" t="s">
        <v>111</v>
      </c>
      <c r="E79" s="381" t="s">
        <v>158</v>
      </c>
      <c r="F79" s="381"/>
      <c r="G79" s="382"/>
      <c r="H79" s="1"/>
    </row>
    <row r="80" spans="1:8" ht="18.75" customHeight="1" thickBot="1">
      <c r="A80" s="86" t="s">
        <v>107</v>
      </c>
      <c r="B80" s="87" t="s">
        <v>108</v>
      </c>
      <c r="C80" s="87" t="s">
        <v>112</v>
      </c>
      <c r="D80" s="412"/>
      <c r="E80" s="450"/>
      <c r="F80" s="450"/>
      <c r="G80" s="451"/>
      <c r="H80" s="1"/>
    </row>
    <row r="81" spans="1:8" ht="24.75" customHeight="1" thickTop="1">
      <c r="A81" s="101" t="s">
        <v>440</v>
      </c>
      <c r="B81" s="46"/>
      <c r="C81" s="47"/>
      <c r="D81" s="7">
        <f>D82+D93+D109+D115</f>
        <v>108800000</v>
      </c>
      <c r="E81" s="9"/>
      <c r="F81" s="8"/>
      <c r="G81" s="48"/>
      <c r="H81" s="49"/>
    </row>
    <row r="82" spans="1:8" ht="25.5" customHeight="1">
      <c r="A82" s="50"/>
      <c r="B82" s="52" t="s">
        <v>441</v>
      </c>
      <c r="C82" s="93"/>
      <c r="D82" s="21">
        <f>SUM(D83:D92)</f>
        <v>24500000</v>
      </c>
      <c r="E82" s="24"/>
      <c r="F82" s="22"/>
      <c r="G82" s="25"/>
      <c r="H82" s="16"/>
    </row>
    <row r="83" spans="1:8" ht="26.25" customHeight="1">
      <c r="A83" s="50"/>
      <c r="B83" s="54"/>
      <c r="C83" s="6" t="s">
        <v>633</v>
      </c>
      <c r="D83" s="21">
        <f>SUM(G83:G83)</f>
        <v>10000000</v>
      </c>
      <c r="E83" s="221" t="s">
        <v>634</v>
      </c>
      <c r="F83" s="207"/>
      <c r="G83" s="25">
        <v>10000000</v>
      </c>
      <c r="H83" s="16"/>
    </row>
    <row r="84" spans="1:8" ht="22.5" customHeight="1" hidden="1">
      <c r="A84" s="50"/>
      <c r="B84" s="55"/>
      <c r="C84" s="103"/>
      <c r="D84" s="21"/>
      <c r="E84" s="14"/>
      <c r="F84" s="95"/>
      <c r="G84" s="42"/>
      <c r="H84" s="16"/>
    </row>
    <row r="85" spans="1:8" ht="26.25" customHeight="1">
      <c r="A85" s="50"/>
      <c r="B85" s="54"/>
      <c r="C85" s="103" t="s">
        <v>442</v>
      </c>
      <c r="D85" s="21">
        <v>2000000</v>
      </c>
      <c r="E85" s="22" t="s">
        <v>443</v>
      </c>
      <c r="F85" s="304"/>
      <c r="G85" s="104">
        <v>2000000</v>
      </c>
      <c r="H85" s="16"/>
    </row>
    <row r="86" spans="1:8" ht="15" customHeight="1">
      <c r="A86" s="56"/>
      <c r="B86" s="57"/>
      <c r="C86" s="476" t="s">
        <v>538</v>
      </c>
      <c r="D86" s="409">
        <f>G86</f>
        <v>1500000</v>
      </c>
      <c r="E86" s="452" t="s">
        <v>444</v>
      </c>
      <c r="F86" s="452"/>
      <c r="G86" s="454">
        <v>1500000</v>
      </c>
      <c r="H86" s="16"/>
    </row>
    <row r="87" spans="1:8" ht="13.5" customHeight="1">
      <c r="A87" s="56"/>
      <c r="B87" s="57"/>
      <c r="C87" s="415"/>
      <c r="D87" s="413"/>
      <c r="E87" s="463"/>
      <c r="F87" s="463"/>
      <c r="G87" s="404"/>
      <c r="H87" s="16"/>
    </row>
    <row r="88" spans="1:8" ht="17.25" customHeight="1">
      <c r="A88" s="305"/>
      <c r="B88" s="73"/>
      <c r="C88" s="449" t="s">
        <v>445</v>
      </c>
      <c r="D88" s="409">
        <f>SUM(G89:G92)</f>
        <v>11000000</v>
      </c>
      <c r="E88" s="31" t="s">
        <v>415</v>
      </c>
      <c r="F88" s="22"/>
      <c r="G88" s="104"/>
      <c r="H88" s="16"/>
    </row>
    <row r="89" spans="1:8" ht="15.75" customHeight="1">
      <c r="A89" s="305"/>
      <c r="B89" s="73"/>
      <c r="C89" s="405"/>
      <c r="D89" s="410"/>
      <c r="E89" s="191" t="s">
        <v>726</v>
      </c>
      <c r="F89" s="33" t="s">
        <v>416</v>
      </c>
      <c r="G89" s="67">
        <v>6000000</v>
      </c>
      <c r="H89" s="16"/>
    </row>
    <row r="90" spans="1:8" ht="15.75" customHeight="1">
      <c r="A90" s="305"/>
      <c r="B90" s="73"/>
      <c r="C90" s="405"/>
      <c r="D90" s="410"/>
      <c r="E90" s="191" t="s">
        <v>419</v>
      </c>
      <c r="F90" s="33" t="s">
        <v>418</v>
      </c>
      <c r="G90" s="67">
        <v>1500000</v>
      </c>
      <c r="H90" s="16"/>
    </row>
    <row r="91" spans="1:8" ht="15.75" customHeight="1">
      <c r="A91" s="305"/>
      <c r="B91" s="73"/>
      <c r="C91" s="405"/>
      <c r="D91" s="410"/>
      <c r="E91" s="191" t="s">
        <v>417</v>
      </c>
      <c r="F91" s="33"/>
      <c r="G91" s="67">
        <v>2000000</v>
      </c>
      <c r="H91" s="16"/>
    </row>
    <row r="92" spans="1:8" ht="15.75" customHeight="1">
      <c r="A92" s="305"/>
      <c r="B92" s="73"/>
      <c r="C92" s="414"/>
      <c r="D92" s="413"/>
      <c r="E92" s="191" t="s">
        <v>420</v>
      </c>
      <c r="F92" s="33"/>
      <c r="G92" s="67">
        <v>1500000</v>
      </c>
      <c r="H92" s="16"/>
    </row>
    <row r="93" spans="1:8" ht="32.25" customHeight="1">
      <c r="A93" s="56"/>
      <c r="B93" s="125" t="s">
        <v>448</v>
      </c>
      <c r="C93" s="93"/>
      <c r="D93" s="21">
        <f>SUM(D94:D106)</f>
        <v>63900000</v>
      </c>
      <c r="E93" s="22"/>
      <c r="F93" s="22"/>
      <c r="G93" s="104"/>
      <c r="H93" s="16"/>
    </row>
    <row r="94" spans="1:8" ht="17.25" customHeight="1">
      <c r="A94" s="305"/>
      <c r="B94" s="73"/>
      <c r="C94" s="35"/>
      <c r="D94" s="397">
        <f>SUM(G94:G96)</f>
        <v>12000000</v>
      </c>
      <c r="E94" s="22" t="s">
        <v>317</v>
      </c>
      <c r="F94" s="294"/>
      <c r="G94" s="104">
        <v>9000000</v>
      </c>
      <c r="H94" s="16"/>
    </row>
    <row r="95" spans="1:8" ht="26.25" customHeight="1">
      <c r="A95" s="305"/>
      <c r="B95" s="73"/>
      <c r="C95" s="36" t="s">
        <v>498</v>
      </c>
      <c r="D95" s="416"/>
      <c r="E95" s="33" t="s">
        <v>517</v>
      </c>
      <c r="F95" s="317"/>
      <c r="G95" s="67">
        <v>2000000</v>
      </c>
      <c r="H95" s="16"/>
    </row>
    <row r="96" spans="1:8" ht="13.5" customHeight="1">
      <c r="A96" s="305"/>
      <c r="B96" s="73"/>
      <c r="C96" s="32"/>
      <c r="D96" s="395"/>
      <c r="E96" s="33" t="s">
        <v>518</v>
      </c>
      <c r="F96" s="65"/>
      <c r="G96" s="67">
        <v>1000000</v>
      </c>
      <c r="H96" s="16"/>
    </row>
    <row r="97" spans="1:8" ht="13.5" customHeight="1">
      <c r="A97" s="305"/>
      <c r="B97" s="73"/>
      <c r="C97" s="449" t="s">
        <v>446</v>
      </c>
      <c r="D97" s="397">
        <f>SUM(G97:G99)</f>
        <v>21000000</v>
      </c>
      <c r="E97" s="22" t="s">
        <v>319</v>
      </c>
      <c r="F97" s="62"/>
      <c r="G97" s="104">
        <v>10000000</v>
      </c>
      <c r="H97" s="16"/>
    </row>
    <row r="98" spans="1:8" ht="13.5" customHeight="1">
      <c r="A98" s="305"/>
      <c r="B98" s="73"/>
      <c r="C98" s="405"/>
      <c r="D98" s="416"/>
      <c r="E98" s="33" t="s">
        <v>318</v>
      </c>
      <c r="F98" s="65"/>
      <c r="G98" s="67">
        <v>10000000</v>
      </c>
      <c r="H98" s="16"/>
    </row>
    <row r="99" spans="1:8" ht="13.5" customHeight="1">
      <c r="A99" s="305"/>
      <c r="B99" s="73"/>
      <c r="C99" s="414"/>
      <c r="D99" s="395"/>
      <c r="E99" s="33" t="s">
        <v>322</v>
      </c>
      <c r="F99" s="65"/>
      <c r="G99" s="67">
        <v>1000000</v>
      </c>
      <c r="H99" s="16"/>
    </row>
    <row r="100" spans="1:8" ht="14.25" customHeight="1">
      <c r="A100" s="305"/>
      <c r="B100" s="73"/>
      <c r="C100" s="309"/>
      <c r="D100" s="397">
        <f>SUM(G100:G102)</f>
        <v>14900000</v>
      </c>
      <c r="E100" s="22" t="s">
        <v>519</v>
      </c>
      <c r="F100" s="295"/>
      <c r="G100" s="104">
        <v>10000000</v>
      </c>
      <c r="H100" s="16"/>
    </row>
    <row r="101" spans="1:8" ht="23.25" customHeight="1">
      <c r="A101" s="305"/>
      <c r="B101" s="73"/>
      <c r="C101" s="309" t="s">
        <v>450</v>
      </c>
      <c r="D101" s="416"/>
      <c r="E101" s="33" t="s">
        <v>320</v>
      </c>
      <c r="F101" s="65" t="s">
        <v>321</v>
      </c>
      <c r="G101" s="67">
        <v>1300000</v>
      </c>
      <c r="H101" s="16"/>
    </row>
    <row r="102" spans="1:8" ht="13.5" customHeight="1">
      <c r="A102" s="305"/>
      <c r="B102" s="73"/>
      <c r="C102" s="32"/>
      <c r="D102" s="395"/>
      <c r="E102" s="4" t="s">
        <v>323</v>
      </c>
      <c r="F102" s="71" t="s">
        <v>324</v>
      </c>
      <c r="G102" s="94">
        <v>3600000</v>
      </c>
      <c r="H102" s="16"/>
    </row>
    <row r="103" spans="1:8" ht="14.25" customHeight="1">
      <c r="A103" s="305"/>
      <c r="B103" s="57"/>
      <c r="C103" s="378" t="s">
        <v>447</v>
      </c>
      <c r="D103" s="397">
        <f>SUM(G103:G106)</f>
        <v>16000000</v>
      </c>
      <c r="E103" s="22" t="s">
        <v>325</v>
      </c>
      <c r="F103" s="62" t="s">
        <v>326</v>
      </c>
      <c r="G103" s="104">
        <v>10000000</v>
      </c>
      <c r="H103" s="16"/>
    </row>
    <row r="104" spans="1:8" ht="14.25" customHeight="1">
      <c r="A104" s="305"/>
      <c r="B104" s="57"/>
      <c r="C104" s="379"/>
      <c r="D104" s="416"/>
      <c r="E104" s="33" t="s">
        <v>464</v>
      </c>
      <c r="F104" s="65"/>
      <c r="G104" s="67">
        <v>3000000</v>
      </c>
      <c r="H104" s="16"/>
    </row>
    <row r="105" spans="1:8" ht="18.75" customHeight="1">
      <c r="A105" s="305"/>
      <c r="B105" s="57"/>
      <c r="C105" s="379"/>
      <c r="D105" s="416"/>
      <c r="E105" s="33" t="s">
        <v>586</v>
      </c>
      <c r="F105" s="65"/>
      <c r="G105" s="67">
        <v>1000000</v>
      </c>
      <c r="H105" s="16"/>
    </row>
    <row r="106" spans="1:8" ht="13.5" customHeight="1" thickBot="1">
      <c r="A106" s="343"/>
      <c r="B106" s="344"/>
      <c r="C106" s="380"/>
      <c r="D106" s="377"/>
      <c r="E106" s="326" t="s">
        <v>587</v>
      </c>
      <c r="F106" s="328"/>
      <c r="G106" s="323">
        <v>2000000</v>
      </c>
      <c r="H106" s="16"/>
    </row>
    <row r="107" spans="1:8" ht="18.75" customHeight="1">
      <c r="A107" s="383" t="s">
        <v>28</v>
      </c>
      <c r="B107" s="384"/>
      <c r="C107" s="385"/>
      <c r="D107" s="411" t="s">
        <v>111</v>
      </c>
      <c r="E107" s="381" t="s">
        <v>158</v>
      </c>
      <c r="F107" s="381"/>
      <c r="G107" s="382"/>
      <c r="H107" s="1"/>
    </row>
    <row r="108" spans="1:8" ht="18.75" customHeight="1" thickBot="1">
      <c r="A108" s="90" t="s">
        <v>107</v>
      </c>
      <c r="B108" s="91" t="s">
        <v>108</v>
      </c>
      <c r="C108" s="91" t="s">
        <v>112</v>
      </c>
      <c r="D108" s="412"/>
      <c r="E108" s="450"/>
      <c r="F108" s="450"/>
      <c r="G108" s="451"/>
      <c r="H108" s="1"/>
    </row>
    <row r="109" spans="1:8" ht="6" customHeight="1" thickTop="1">
      <c r="A109" s="196"/>
      <c r="B109" s="106"/>
      <c r="C109" s="111"/>
      <c r="D109" s="394">
        <f>SUM(G111:G114)</f>
        <v>15000000</v>
      </c>
      <c r="E109" s="107"/>
      <c r="F109" s="107"/>
      <c r="G109" s="287"/>
      <c r="H109" s="1"/>
    </row>
    <row r="110" spans="1:8" ht="16.5" customHeight="1">
      <c r="A110" s="305"/>
      <c r="B110" s="73" t="s">
        <v>520</v>
      </c>
      <c r="C110" s="307"/>
      <c r="D110" s="416"/>
      <c r="E110" s="286" t="s">
        <v>635</v>
      </c>
      <c r="F110" s="313"/>
      <c r="G110" s="314"/>
      <c r="H110" s="16"/>
    </row>
    <row r="111" spans="1:8" ht="13.5" customHeight="1">
      <c r="A111" s="305"/>
      <c r="B111" s="57" t="s">
        <v>521</v>
      </c>
      <c r="C111" s="307" t="s">
        <v>449</v>
      </c>
      <c r="D111" s="416"/>
      <c r="E111" s="33" t="s">
        <v>333</v>
      </c>
      <c r="F111" s="65"/>
      <c r="G111" s="67">
        <v>4000000</v>
      </c>
      <c r="H111" s="16"/>
    </row>
    <row r="112" spans="1:8" ht="13.5" customHeight="1">
      <c r="A112" s="305"/>
      <c r="B112" s="57"/>
      <c r="C112" s="306"/>
      <c r="D112" s="416"/>
      <c r="E112" s="33" t="s">
        <v>556</v>
      </c>
      <c r="F112" s="65"/>
      <c r="G112" s="67"/>
      <c r="H112" s="16"/>
    </row>
    <row r="113" spans="1:8" ht="13.5" customHeight="1">
      <c r="A113" s="305"/>
      <c r="B113" s="57"/>
      <c r="C113" s="306"/>
      <c r="D113" s="416"/>
      <c r="E113" s="33" t="s">
        <v>637</v>
      </c>
      <c r="F113" s="65"/>
      <c r="G113" s="67">
        <v>4000000</v>
      </c>
      <c r="H113" s="16"/>
    </row>
    <row r="114" spans="1:8" ht="13.5" customHeight="1">
      <c r="A114" s="305"/>
      <c r="B114" s="57"/>
      <c r="C114" s="306"/>
      <c r="D114" s="395"/>
      <c r="E114" s="33" t="s">
        <v>636</v>
      </c>
      <c r="F114" s="65"/>
      <c r="G114" s="67">
        <v>7000000</v>
      </c>
      <c r="H114" s="16"/>
    </row>
    <row r="115" spans="1:8" ht="22.5" customHeight="1">
      <c r="A115" s="305"/>
      <c r="B115" s="318" t="s">
        <v>451</v>
      </c>
      <c r="C115" s="311"/>
      <c r="D115" s="167">
        <f>SUM(D116:D124)</f>
        <v>5400000</v>
      </c>
      <c r="E115" s="62"/>
      <c r="F115" s="62"/>
      <c r="G115" s="104"/>
      <c r="H115" s="16"/>
    </row>
    <row r="116" spans="1:8" ht="15" customHeight="1">
      <c r="A116" s="305"/>
      <c r="B116" s="57"/>
      <c r="C116" s="308"/>
      <c r="D116" s="167"/>
      <c r="E116" s="22" t="s">
        <v>452</v>
      </c>
      <c r="F116" s="62"/>
      <c r="G116" s="104"/>
      <c r="H116" s="16"/>
    </row>
    <row r="117" spans="1:8" ht="13.5" customHeight="1">
      <c r="A117" s="305"/>
      <c r="B117" s="57"/>
      <c r="C117" s="307"/>
      <c r="D117" s="26"/>
      <c r="E117" s="33" t="s">
        <v>453</v>
      </c>
      <c r="F117" s="65" t="s">
        <v>493</v>
      </c>
      <c r="G117" s="67">
        <v>1500000</v>
      </c>
      <c r="H117" s="16"/>
    </row>
    <row r="118" spans="1:8" ht="10.5" customHeight="1">
      <c r="A118" s="305"/>
      <c r="B118" s="57"/>
      <c r="C118" s="415" t="s">
        <v>455</v>
      </c>
      <c r="D118" s="416">
        <f>SUM(G117:G120)</f>
        <v>4000000</v>
      </c>
      <c r="E118" s="33" t="s">
        <v>454</v>
      </c>
      <c r="F118" s="65" t="s">
        <v>494</v>
      </c>
      <c r="G118" s="67">
        <v>900000</v>
      </c>
      <c r="H118" s="16"/>
    </row>
    <row r="119" spans="1:8" ht="13.5" customHeight="1">
      <c r="A119" s="305"/>
      <c r="B119" s="57"/>
      <c r="C119" s="415"/>
      <c r="D119" s="416"/>
      <c r="E119" s="33" t="s">
        <v>495</v>
      </c>
      <c r="F119" s="65" t="s">
        <v>496</v>
      </c>
      <c r="G119" s="67">
        <v>1300000</v>
      </c>
      <c r="H119" s="16"/>
    </row>
    <row r="120" spans="1:8" ht="13.5" customHeight="1">
      <c r="A120" s="305"/>
      <c r="B120" s="57"/>
      <c r="C120" s="307"/>
      <c r="D120" s="26"/>
      <c r="E120" s="33" t="s">
        <v>497</v>
      </c>
      <c r="F120" s="65"/>
      <c r="G120" s="67">
        <v>300000</v>
      </c>
      <c r="H120" s="16"/>
    </row>
    <row r="121" spans="1:8" ht="19.5" customHeight="1">
      <c r="A121" s="305"/>
      <c r="B121" s="57"/>
      <c r="C121" s="308"/>
      <c r="D121" s="167"/>
      <c r="E121" s="22" t="s">
        <v>492</v>
      </c>
      <c r="F121" s="62"/>
      <c r="G121" s="104"/>
      <c r="H121" s="16"/>
    </row>
    <row r="122" spans="1:8" ht="13.5" customHeight="1">
      <c r="A122" s="305"/>
      <c r="B122" s="57"/>
      <c r="C122" s="415" t="s">
        <v>638</v>
      </c>
      <c r="D122" s="416">
        <f>SUM(G122:G124)</f>
        <v>1400000</v>
      </c>
      <c r="E122" s="33" t="s">
        <v>489</v>
      </c>
      <c r="F122" s="65" t="s">
        <v>490</v>
      </c>
      <c r="G122" s="67">
        <v>800000</v>
      </c>
      <c r="H122" s="16"/>
    </row>
    <row r="123" spans="1:8" ht="13.5" customHeight="1">
      <c r="A123" s="305"/>
      <c r="B123" s="57"/>
      <c r="C123" s="415"/>
      <c r="D123" s="416"/>
      <c r="E123" s="33" t="s">
        <v>560</v>
      </c>
      <c r="F123" s="65"/>
      <c r="G123" s="67">
        <v>300000</v>
      </c>
      <c r="H123" s="16"/>
    </row>
    <row r="124" spans="1:8" ht="13.5" customHeight="1">
      <c r="A124" s="305"/>
      <c r="B124" s="57"/>
      <c r="C124" s="306"/>
      <c r="D124" s="26"/>
      <c r="E124" s="33" t="s">
        <v>491</v>
      </c>
      <c r="F124" s="65"/>
      <c r="G124" s="67">
        <v>300000</v>
      </c>
      <c r="H124" s="16"/>
    </row>
    <row r="125" spans="1:8" ht="22.5" customHeight="1">
      <c r="A125" s="116" t="s">
        <v>456</v>
      </c>
      <c r="B125" s="215"/>
      <c r="C125" s="17"/>
      <c r="D125" s="13">
        <f>D126+D166+D262+D263+D264+D280+D285+D298+D261</f>
        <v>1091632000</v>
      </c>
      <c r="E125" s="15"/>
      <c r="F125" s="95"/>
      <c r="G125" s="61"/>
      <c r="H125" s="10"/>
    </row>
    <row r="126" spans="1:8" ht="27.75" customHeight="1">
      <c r="A126" s="38"/>
      <c r="B126" s="477" t="s">
        <v>457</v>
      </c>
      <c r="C126" s="478"/>
      <c r="D126" s="13">
        <f>D127+D144+D158+D163</f>
        <v>166032000</v>
      </c>
      <c r="E126" s="15"/>
      <c r="F126" s="95"/>
      <c r="G126" s="61"/>
      <c r="H126" s="10"/>
    </row>
    <row r="127" spans="1:8" ht="16.5" customHeight="1">
      <c r="A127" s="40"/>
      <c r="B127" s="113"/>
      <c r="C127" s="449" t="s">
        <v>29</v>
      </c>
      <c r="D127" s="409">
        <f>SUM(G128:G140)</f>
        <v>106632000</v>
      </c>
      <c r="E127" s="22" t="s">
        <v>30</v>
      </c>
      <c r="F127" s="22"/>
      <c r="G127" s="63"/>
      <c r="H127" s="64"/>
    </row>
    <row r="128" spans="1:8" ht="14.25" customHeight="1">
      <c r="A128" s="40"/>
      <c r="B128" s="26"/>
      <c r="C128" s="405"/>
      <c r="D128" s="410"/>
      <c r="E128" s="33" t="s">
        <v>31</v>
      </c>
      <c r="F128" s="33" t="s">
        <v>32</v>
      </c>
      <c r="G128" s="66">
        <v>33264000</v>
      </c>
      <c r="H128" s="64"/>
    </row>
    <row r="129" spans="1:8" ht="14.25" customHeight="1">
      <c r="A129" s="40"/>
      <c r="B129" s="26"/>
      <c r="C129" s="405"/>
      <c r="D129" s="410"/>
      <c r="E129" s="33" t="s">
        <v>116</v>
      </c>
      <c r="F129" s="33" t="s">
        <v>98</v>
      </c>
      <c r="G129" s="66">
        <v>24288000</v>
      </c>
      <c r="H129" s="64"/>
    </row>
    <row r="130" spans="1:8" ht="14.25" customHeight="1">
      <c r="A130" s="40"/>
      <c r="B130" s="26"/>
      <c r="C130" s="405"/>
      <c r="D130" s="410"/>
      <c r="E130" s="33" t="s">
        <v>33</v>
      </c>
      <c r="F130" s="33" t="s">
        <v>34</v>
      </c>
      <c r="G130" s="66">
        <v>8640000</v>
      </c>
      <c r="H130" s="64"/>
    </row>
    <row r="131" spans="1:8" ht="14.25" customHeight="1">
      <c r="A131" s="40"/>
      <c r="B131" s="26"/>
      <c r="C131" s="405"/>
      <c r="D131" s="410"/>
      <c r="E131" s="33" t="s">
        <v>35</v>
      </c>
      <c r="F131" s="33" t="s">
        <v>36</v>
      </c>
      <c r="G131" s="66">
        <v>1716000</v>
      </c>
      <c r="H131" s="64"/>
    </row>
    <row r="132" spans="1:8" ht="14.25" customHeight="1">
      <c r="A132" s="40"/>
      <c r="B132" s="26"/>
      <c r="C132" s="405"/>
      <c r="D132" s="410"/>
      <c r="E132" s="33" t="s">
        <v>37</v>
      </c>
      <c r="F132" s="33" t="s">
        <v>96</v>
      </c>
      <c r="G132" s="66">
        <v>4158000</v>
      </c>
      <c r="H132" s="64"/>
    </row>
    <row r="133" spans="1:8" ht="14.25" customHeight="1">
      <c r="A133" s="40"/>
      <c r="B133" s="26"/>
      <c r="C133" s="405"/>
      <c r="D133" s="410"/>
      <c r="E133" s="33" t="s">
        <v>38</v>
      </c>
      <c r="F133" s="33" t="s">
        <v>97</v>
      </c>
      <c r="G133" s="66">
        <v>5010000</v>
      </c>
      <c r="H133" s="64"/>
    </row>
    <row r="134" spans="1:8" ht="14.25" customHeight="1">
      <c r="A134" s="40"/>
      <c r="B134" s="26"/>
      <c r="C134" s="405"/>
      <c r="D134" s="410"/>
      <c r="E134" s="33" t="s">
        <v>39</v>
      </c>
      <c r="F134" s="33" t="s">
        <v>40</v>
      </c>
      <c r="G134" s="66">
        <v>198000</v>
      </c>
      <c r="H134" s="64"/>
    </row>
    <row r="135" spans="1:8" ht="14.25" customHeight="1">
      <c r="A135" s="40"/>
      <c r="B135" s="26"/>
      <c r="C135" s="405"/>
      <c r="D135" s="410"/>
      <c r="E135" s="33" t="s">
        <v>41</v>
      </c>
      <c r="F135" s="33" t="s">
        <v>695</v>
      </c>
      <c r="G135" s="66">
        <v>8000000</v>
      </c>
      <c r="H135" s="64"/>
    </row>
    <row r="136" spans="1:8" ht="14.25" customHeight="1">
      <c r="A136" s="40"/>
      <c r="B136" s="26"/>
      <c r="C136" s="405"/>
      <c r="D136" s="410"/>
      <c r="E136" s="33" t="s">
        <v>42</v>
      </c>
      <c r="F136" s="33" t="s">
        <v>696</v>
      </c>
      <c r="G136" s="66">
        <v>7128000</v>
      </c>
      <c r="H136" s="64"/>
    </row>
    <row r="137" spans="1:8" ht="14.25" customHeight="1">
      <c r="A137" s="40"/>
      <c r="B137" s="26"/>
      <c r="C137" s="405"/>
      <c r="D137" s="410"/>
      <c r="E137" s="33" t="s">
        <v>43</v>
      </c>
      <c r="F137" s="33" t="s">
        <v>698</v>
      </c>
      <c r="G137" s="66">
        <v>5280000</v>
      </c>
      <c r="H137" s="64"/>
    </row>
    <row r="138" spans="1:8" ht="14.25" customHeight="1">
      <c r="A138" s="40"/>
      <c r="B138" s="26"/>
      <c r="C138" s="405"/>
      <c r="D138" s="410"/>
      <c r="E138" s="33" t="s">
        <v>44</v>
      </c>
      <c r="F138" s="33" t="s">
        <v>697</v>
      </c>
      <c r="G138" s="66">
        <v>990000</v>
      </c>
      <c r="H138" s="64"/>
    </row>
    <row r="139" spans="1:8" ht="14.25" customHeight="1">
      <c r="A139" s="40"/>
      <c r="B139" s="26"/>
      <c r="C139" s="405"/>
      <c r="D139" s="410"/>
      <c r="E139" s="33" t="s">
        <v>699</v>
      </c>
      <c r="F139" s="33" t="s">
        <v>45</v>
      </c>
      <c r="G139" s="66">
        <v>160000</v>
      </c>
      <c r="H139" s="64"/>
    </row>
    <row r="140" spans="1:8" ht="14.25" customHeight="1">
      <c r="A140" s="40"/>
      <c r="B140" s="26"/>
      <c r="C140" s="405"/>
      <c r="D140" s="410"/>
      <c r="E140" s="33" t="s">
        <v>46</v>
      </c>
      <c r="F140" s="33" t="s">
        <v>585</v>
      </c>
      <c r="G140" s="66">
        <v>7800000</v>
      </c>
      <c r="H140" s="64"/>
    </row>
    <row r="141" spans="1:8" ht="18" customHeight="1" thickBot="1">
      <c r="A141" s="342"/>
      <c r="B141" s="322"/>
      <c r="C141" s="459"/>
      <c r="D141" s="393"/>
      <c r="E141" s="420" t="s">
        <v>700</v>
      </c>
      <c r="F141" s="421"/>
      <c r="G141" s="398"/>
      <c r="H141" s="64"/>
    </row>
    <row r="142" spans="1:8" ht="12" customHeight="1">
      <c r="A142" s="383" t="s">
        <v>28</v>
      </c>
      <c r="B142" s="384"/>
      <c r="C142" s="385"/>
      <c r="D142" s="411" t="s">
        <v>111</v>
      </c>
      <c r="E142" s="381" t="s">
        <v>158</v>
      </c>
      <c r="F142" s="381"/>
      <c r="G142" s="382"/>
      <c r="H142" s="1"/>
    </row>
    <row r="143" spans="1:8" ht="12" customHeight="1">
      <c r="A143" s="346" t="s">
        <v>107</v>
      </c>
      <c r="B143" s="347" t="s">
        <v>108</v>
      </c>
      <c r="C143" s="347" t="s">
        <v>112</v>
      </c>
      <c r="D143" s="479"/>
      <c r="E143" s="391"/>
      <c r="F143" s="391"/>
      <c r="G143" s="473"/>
      <c r="H143" s="1"/>
    </row>
    <row r="144" spans="1:8" ht="13.5" customHeight="1">
      <c r="A144" s="241"/>
      <c r="B144" s="6"/>
      <c r="C144" s="6"/>
      <c r="D144" s="465">
        <f>SUM(G145:G157)</f>
        <v>44900000</v>
      </c>
      <c r="E144" s="22" t="s">
        <v>47</v>
      </c>
      <c r="F144" s="62"/>
      <c r="G144" s="104"/>
      <c r="H144" s="1"/>
    </row>
    <row r="145" spans="1:8" ht="14.25" customHeight="1">
      <c r="A145" s="18"/>
      <c r="B145" s="26"/>
      <c r="C145" s="26"/>
      <c r="D145" s="466"/>
      <c r="E145" s="33" t="s">
        <v>129</v>
      </c>
      <c r="F145" s="33" t="s">
        <v>269</v>
      </c>
      <c r="G145" s="67">
        <v>16039000</v>
      </c>
      <c r="H145" s="1"/>
    </row>
    <row r="146" spans="1:8" ht="9.75" customHeight="1">
      <c r="A146" s="18"/>
      <c r="B146" s="26"/>
      <c r="C146" s="26"/>
      <c r="D146" s="466"/>
      <c r="E146" s="33" t="s">
        <v>499</v>
      </c>
      <c r="F146" s="33" t="s">
        <v>532</v>
      </c>
      <c r="G146" s="67">
        <v>3960000</v>
      </c>
      <c r="H146" s="1"/>
    </row>
    <row r="147" spans="1:8" ht="10.5" customHeight="1">
      <c r="A147" s="18"/>
      <c r="B147" s="26"/>
      <c r="C147" s="26"/>
      <c r="D147" s="466"/>
      <c r="E147" s="33"/>
      <c r="F147" s="33" t="s">
        <v>531</v>
      </c>
      <c r="G147" s="67">
        <v>13200000</v>
      </c>
      <c r="H147" s="1"/>
    </row>
    <row r="148" spans="1:8" ht="14.25" customHeight="1">
      <c r="A148" s="18"/>
      <c r="B148" s="26"/>
      <c r="C148" s="26"/>
      <c r="D148" s="466"/>
      <c r="E148" s="33" t="s">
        <v>315</v>
      </c>
      <c r="F148" s="33" t="s">
        <v>509</v>
      </c>
      <c r="G148" s="67">
        <v>1500000</v>
      </c>
      <c r="H148" s="1"/>
    </row>
    <row r="149" spans="1:8" ht="14.25" customHeight="1">
      <c r="A149" s="18"/>
      <c r="B149" s="26"/>
      <c r="C149" s="26"/>
      <c r="D149" s="466"/>
      <c r="E149" s="33" t="s">
        <v>276</v>
      </c>
      <c r="F149" s="33" t="s">
        <v>500</v>
      </c>
      <c r="G149" s="67">
        <v>4400000</v>
      </c>
      <c r="H149" s="1"/>
    </row>
    <row r="150" spans="1:8" ht="14.25" customHeight="1">
      <c r="A150" s="18"/>
      <c r="B150" s="26"/>
      <c r="C150" s="405" t="s">
        <v>435</v>
      </c>
      <c r="D150" s="466"/>
      <c r="E150" s="33" t="s">
        <v>429</v>
      </c>
      <c r="F150" s="33" t="s">
        <v>522</v>
      </c>
      <c r="G150" s="67">
        <v>1000000</v>
      </c>
      <c r="H150" s="1"/>
    </row>
    <row r="151" spans="1:8" ht="14.25" customHeight="1">
      <c r="A151" s="18"/>
      <c r="B151" s="26"/>
      <c r="C151" s="405"/>
      <c r="D151" s="466"/>
      <c r="E151" s="33" t="s">
        <v>430</v>
      </c>
      <c r="F151" s="33" t="s">
        <v>431</v>
      </c>
      <c r="G151" s="67">
        <v>300000</v>
      </c>
      <c r="H151" s="1"/>
    </row>
    <row r="152" spans="1:8" ht="14.25" customHeight="1">
      <c r="A152" s="18"/>
      <c r="B152" s="26"/>
      <c r="C152" s="26"/>
      <c r="D152" s="466"/>
      <c r="E152" s="33" t="s">
        <v>432</v>
      </c>
      <c r="F152" s="33" t="s">
        <v>270</v>
      </c>
      <c r="G152" s="67">
        <v>1000000</v>
      </c>
      <c r="H152" s="1"/>
    </row>
    <row r="153" spans="1:8" ht="14.25" customHeight="1">
      <c r="A153" s="18"/>
      <c r="B153" s="26"/>
      <c r="C153" s="26"/>
      <c r="D153" s="466"/>
      <c r="E153" s="33" t="s">
        <v>433</v>
      </c>
      <c r="F153" s="33" t="s">
        <v>271</v>
      </c>
      <c r="G153" s="67">
        <v>250000</v>
      </c>
      <c r="H153" s="1"/>
    </row>
    <row r="154" spans="1:8" ht="14.25" customHeight="1">
      <c r="A154" s="18"/>
      <c r="B154" s="26"/>
      <c r="C154" s="26"/>
      <c r="D154" s="466"/>
      <c r="E154" s="33" t="s">
        <v>434</v>
      </c>
      <c r="F154" s="33" t="s">
        <v>272</v>
      </c>
      <c r="G154" s="67">
        <v>1000000</v>
      </c>
      <c r="H154" s="1"/>
    </row>
    <row r="155" spans="1:8" ht="14.25" customHeight="1">
      <c r="A155" s="18"/>
      <c r="B155" s="26"/>
      <c r="C155" s="26"/>
      <c r="D155" s="466"/>
      <c r="E155" s="33" t="s">
        <v>436</v>
      </c>
      <c r="F155" s="33"/>
      <c r="G155" s="67">
        <v>1000000</v>
      </c>
      <c r="H155" s="1"/>
    </row>
    <row r="156" spans="1:8" ht="14.25" customHeight="1">
      <c r="A156" s="18"/>
      <c r="B156" s="26"/>
      <c r="C156" s="26"/>
      <c r="D156" s="466"/>
      <c r="E156" s="33" t="s">
        <v>437</v>
      </c>
      <c r="F156" s="65"/>
      <c r="G156" s="67">
        <v>1251000</v>
      </c>
      <c r="H156" s="1"/>
    </row>
    <row r="157" spans="1:8" ht="12.75" customHeight="1">
      <c r="A157" s="18"/>
      <c r="B157" s="26"/>
      <c r="C157" s="26"/>
      <c r="D157" s="467"/>
      <c r="E157" s="402" t="s">
        <v>545</v>
      </c>
      <c r="F157" s="403"/>
      <c r="G157" s="404"/>
      <c r="H157" s="1"/>
    </row>
    <row r="158" spans="1:8" ht="14.25" customHeight="1">
      <c r="A158" s="18"/>
      <c r="B158" s="26"/>
      <c r="C158" s="6"/>
      <c r="D158" s="465">
        <f>SUM(G158:G162)</f>
        <v>13500000</v>
      </c>
      <c r="E158" s="33" t="s">
        <v>275</v>
      </c>
      <c r="F158" s="65"/>
      <c r="G158" s="67"/>
      <c r="H158" s="1"/>
    </row>
    <row r="159" spans="1:8" ht="14.25" customHeight="1">
      <c r="A159" s="18"/>
      <c r="B159" s="26"/>
      <c r="C159" s="26" t="s">
        <v>273</v>
      </c>
      <c r="D159" s="466"/>
      <c r="E159" s="33" t="s">
        <v>277</v>
      </c>
      <c r="F159" s="65" t="s">
        <v>487</v>
      </c>
      <c r="G159" s="67">
        <v>10725000</v>
      </c>
      <c r="H159" s="1"/>
    </row>
    <row r="160" spans="1:8" ht="14.25" customHeight="1">
      <c r="A160" s="18"/>
      <c r="B160" s="26"/>
      <c r="C160" s="126" t="s">
        <v>274</v>
      </c>
      <c r="D160" s="466"/>
      <c r="E160" s="33" t="s">
        <v>278</v>
      </c>
      <c r="F160" s="65" t="s">
        <v>279</v>
      </c>
      <c r="G160" s="67">
        <v>1300000</v>
      </c>
      <c r="H160" s="1"/>
    </row>
    <row r="161" spans="1:8" ht="14.25" customHeight="1">
      <c r="A161" s="18"/>
      <c r="B161" s="26"/>
      <c r="C161" s="126"/>
      <c r="D161" s="466"/>
      <c r="E161" s="33" t="s">
        <v>388</v>
      </c>
      <c r="F161" s="65" t="s">
        <v>389</v>
      </c>
      <c r="G161" s="67">
        <v>420000</v>
      </c>
      <c r="H161" s="1"/>
    </row>
    <row r="162" spans="1:8" ht="15.75" customHeight="1">
      <c r="A162" s="18"/>
      <c r="B162" s="26"/>
      <c r="C162" s="32"/>
      <c r="D162" s="467"/>
      <c r="E162" s="33" t="s">
        <v>488</v>
      </c>
      <c r="F162" s="65"/>
      <c r="G162" s="67">
        <v>1055000</v>
      </c>
      <c r="H162" s="1"/>
    </row>
    <row r="163" spans="1:8" ht="15" customHeight="1">
      <c r="A163" s="18"/>
      <c r="B163" s="301"/>
      <c r="C163" s="103" t="s">
        <v>501</v>
      </c>
      <c r="D163" s="465">
        <f>SUM(G164:G165)</f>
        <v>1000000</v>
      </c>
      <c r="E163" s="22" t="s">
        <v>280</v>
      </c>
      <c r="F163" s="62"/>
      <c r="G163" s="104"/>
      <c r="H163" s="1"/>
    </row>
    <row r="164" spans="1:8" ht="15.75" customHeight="1">
      <c r="A164" s="18"/>
      <c r="B164" s="300"/>
      <c r="C164" s="126" t="s">
        <v>458</v>
      </c>
      <c r="D164" s="466"/>
      <c r="E164" s="33" t="s">
        <v>561</v>
      </c>
      <c r="F164" s="65"/>
      <c r="G164" s="67">
        <v>1000000</v>
      </c>
      <c r="H164" s="1"/>
    </row>
    <row r="165" spans="1:8" ht="15.75" customHeight="1">
      <c r="A165" s="18"/>
      <c r="B165" s="301"/>
      <c r="C165" s="126"/>
      <c r="D165" s="466"/>
      <c r="E165" s="33"/>
      <c r="F165" s="65"/>
      <c r="G165" s="67"/>
      <c r="H165" s="1"/>
    </row>
    <row r="166" spans="1:8" ht="20.25" customHeight="1">
      <c r="A166" s="50" t="s">
        <v>109</v>
      </c>
      <c r="B166" s="125" t="s">
        <v>48</v>
      </c>
      <c r="C166" s="41"/>
      <c r="D166" s="13">
        <f>D167+D198+D255</f>
        <v>743100000</v>
      </c>
      <c r="E166" s="15"/>
      <c r="F166" s="95"/>
      <c r="G166" s="61"/>
      <c r="H166" s="10"/>
    </row>
    <row r="167" spans="1:8" ht="15" customHeight="1">
      <c r="A167" s="18" t="s">
        <v>109</v>
      </c>
      <c r="B167" s="57" t="s">
        <v>120</v>
      </c>
      <c r="C167" s="6"/>
      <c r="D167" s="409">
        <f>SUM(G168:G197)</f>
        <v>572000000</v>
      </c>
      <c r="E167" s="33" t="s">
        <v>30</v>
      </c>
      <c r="F167" s="33"/>
      <c r="G167" s="68"/>
      <c r="H167" s="10"/>
    </row>
    <row r="168" spans="1:8" ht="13.5" customHeight="1">
      <c r="A168" s="18"/>
      <c r="B168" s="57"/>
      <c r="C168" s="26"/>
      <c r="D168" s="410"/>
      <c r="E168" s="33" t="s">
        <v>31</v>
      </c>
      <c r="F168" s="33" t="s">
        <v>285</v>
      </c>
      <c r="G168" s="68">
        <v>109200000</v>
      </c>
      <c r="H168" s="10"/>
    </row>
    <row r="169" spans="1:8" ht="13.5" customHeight="1">
      <c r="A169" s="18"/>
      <c r="B169" s="57"/>
      <c r="C169" s="26"/>
      <c r="D169" s="410"/>
      <c r="E169" s="33" t="s">
        <v>536</v>
      </c>
      <c r="F169" s="33" t="s">
        <v>562</v>
      </c>
      <c r="G169" s="68">
        <v>42000000</v>
      </c>
      <c r="H169" s="10"/>
    </row>
    <row r="170" spans="1:8" ht="13.5" customHeight="1">
      <c r="A170" s="18"/>
      <c r="B170" s="57"/>
      <c r="C170" s="26"/>
      <c r="D170" s="410"/>
      <c r="E170" s="33" t="s">
        <v>376</v>
      </c>
      <c r="F170" s="33"/>
      <c r="G170" s="68"/>
      <c r="H170" s="10"/>
    </row>
    <row r="171" spans="1:8" ht="12.75" customHeight="1">
      <c r="A171" s="18"/>
      <c r="B171" s="57"/>
      <c r="C171" s="26"/>
      <c r="D171" s="410"/>
      <c r="E171" s="33" t="s">
        <v>49</v>
      </c>
      <c r="F171" s="114" t="s">
        <v>559</v>
      </c>
      <c r="G171" s="68">
        <v>105000000</v>
      </c>
      <c r="H171" s="10"/>
    </row>
    <row r="172" spans="1:8" ht="12.75" customHeight="1">
      <c r="A172" s="18"/>
      <c r="B172" s="57"/>
      <c r="C172" s="26"/>
      <c r="D172" s="410"/>
      <c r="E172" s="33" t="s">
        <v>282</v>
      </c>
      <c r="F172" s="114" t="s">
        <v>407</v>
      </c>
      <c r="G172" s="68">
        <v>33000000</v>
      </c>
      <c r="H172" s="10"/>
    </row>
    <row r="173" spans="1:8" ht="12.75" customHeight="1">
      <c r="A173" s="18"/>
      <c r="B173" s="57"/>
      <c r="C173" s="26" t="s">
        <v>375</v>
      </c>
      <c r="D173" s="410"/>
      <c r="E173" s="33" t="s">
        <v>281</v>
      </c>
      <c r="F173" s="33" t="s">
        <v>408</v>
      </c>
      <c r="G173" s="68">
        <v>123200000</v>
      </c>
      <c r="H173" s="10"/>
    </row>
    <row r="174" spans="1:8" ht="12.75" customHeight="1">
      <c r="A174" s="18"/>
      <c r="B174" s="57"/>
      <c r="C174" s="26"/>
      <c r="D174" s="410"/>
      <c r="E174" s="33" t="s">
        <v>131</v>
      </c>
      <c r="F174" s="33" t="s">
        <v>397</v>
      </c>
      <c r="G174" s="68">
        <v>35000000</v>
      </c>
      <c r="H174" s="10"/>
    </row>
    <row r="175" spans="1:8" ht="13.5" customHeight="1">
      <c r="A175" s="50"/>
      <c r="B175" s="58" t="s">
        <v>109</v>
      </c>
      <c r="C175" s="26"/>
      <c r="D175" s="410"/>
      <c r="E175" s="33" t="s">
        <v>377</v>
      </c>
      <c r="F175" s="114" t="s">
        <v>390</v>
      </c>
      <c r="G175" s="68">
        <v>22000000</v>
      </c>
      <c r="H175" s="10"/>
    </row>
    <row r="176" spans="1:8" ht="13.5" customHeight="1">
      <c r="A176" s="50"/>
      <c r="B176" s="58"/>
      <c r="C176" s="26"/>
      <c r="D176" s="410"/>
      <c r="E176" s="33" t="s">
        <v>378</v>
      </c>
      <c r="F176" s="33" t="s">
        <v>391</v>
      </c>
      <c r="G176" s="68">
        <v>3300000</v>
      </c>
      <c r="H176" s="10"/>
    </row>
    <row r="177" spans="1:8" ht="13.5" customHeight="1">
      <c r="A177" s="50"/>
      <c r="B177" s="58"/>
      <c r="C177" s="26"/>
      <c r="D177" s="410"/>
      <c r="E177" s="33" t="s">
        <v>379</v>
      </c>
      <c r="F177" s="33" t="s">
        <v>508</v>
      </c>
      <c r="G177" s="68">
        <v>1100000</v>
      </c>
      <c r="H177" s="10"/>
    </row>
    <row r="178" spans="1:8" ht="13.5" customHeight="1">
      <c r="A178" s="50"/>
      <c r="B178" s="58"/>
      <c r="C178" s="26"/>
      <c r="D178" s="410"/>
      <c r="E178" s="33" t="s">
        <v>404</v>
      </c>
      <c r="F178" s="33" t="s">
        <v>392</v>
      </c>
      <c r="G178" s="68">
        <v>11550000</v>
      </c>
      <c r="H178" s="10"/>
    </row>
    <row r="179" spans="1:8" ht="12.75" customHeight="1" thickBot="1">
      <c r="A179" s="324"/>
      <c r="B179" s="330"/>
      <c r="C179" s="322"/>
      <c r="D179" s="393"/>
      <c r="E179" s="326" t="s">
        <v>380</v>
      </c>
      <c r="F179" s="326" t="s">
        <v>563</v>
      </c>
      <c r="G179" s="341">
        <v>16250000</v>
      </c>
      <c r="H179" s="10"/>
    </row>
    <row r="180" spans="1:8" ht="12" customHeight="1">
      <c r="A180" s="383" t="s">
        <v>28</v>
      </c>
      <c r="B180" s="384"/>
      <c r="C180" s="385"/>
      <c r="D180" s="411" t="s">
        <v>111</v>
      </c>
      <c r="E180" s="381" t="s">
        <v>158</v>
      </c>
      <c r="F180" s="381"/>
      <c r="G180" s="382"/>
      <c r="H180" s="1"/>
    </row>
    <row r="181" spans="1:8" ht="12" customHeight="1">
      <c r="A181" s="86" t="s">
        <v>107</v>
      </c>
      <c r="B181" s="87" t="s">
        <v>108</v>
      </c>
      <c r="C181" s="87" t="s">
        <v>112</v>
      </c>
      <c r="D181" s="389"/>
      <c r="E181" s="455"/>
      <c r="F181" s="455"/>
      <c r="G181" s="456"/>
      <c r="H181" s="1"/>
    </row>
    <row r="182" spans="1:8" ht="15" customHeight="1">
      <c r="A182" s="291"/>
      <c r="B182" s="292"/>
      <c r="C182" s="93"/>
      <c r="D182" s="21"/>
      <c r="E182" s="22" t="s">
        <v>381</v>
      </c>
      <c r="F182" s="22" t="s">
        <v>284</v>
      </c>
      <c r="G182" s="293">
        <v>4000000</v>
      </c>
      <c r="H182" s="10"/>
    </row>
    <row r="183" spans="1:8" ht="15" customHeight="1">
      <c r="A183" s="288"/>
      <c r="B183" s="58"/>
      <c r="C183" s="32"/>
      <c r="D183" s="115"/>
      <c r="E183" s="33" t="s">
        <v>382</v>
      </c>
      <c r="F183" s="33" t="s">
        <v>393</v>
      </c>
      <c r="G183" s="68">
        <v>5500000</v>
      </c>
      <c r="H183" s="10"/>
    </row>
    <row r="184" spans="1:8" ht="15" customHeight="1">
      <c r="A184" s="288"/>
      <c r="B184" s="58"/>
      <c r="C184" s="32"/>
      <c r="D184" s="115"/>
      <c r="E184" s="33" t="s">
        <v>383</v>
      </c>
      <c r="F184" s="33" t="s">
        <v>283</v>
      </c>
      <c r="G184" s="68">
        <v>4500000</v>
      </c>
      <c r="H184" s="10"/>
    </row>
    <row r="185" spans="1:8" ht="15" customHeight="1">
      <c r="A185" s="288"/>
      <c r="B185" s="58"/>
      <c r="C185" s="32"/>
      <c r="D185" s="115"/>
      <c r="E185" s="33" t="s">
        <v>384</v>
      </c>
      <c r="F185" s="33" t="s">
        <v>459</v>
      </c>
      <c r="G185" s="68">
        <v>13000000</v>
      </c>
      <c r="H185" s="10"/>
    </row>
    <row r="186" spans="1:8" ht="15" customHeight="1">
      <c r="A186" s="288"/>
      <c r="B186" s="58"/>
      <c r="C186" s="32"/>
      <c r="D186" s="115"/>
      <c r="E186" s="33" t="s">
        <v>385</v>
      </c>
      <c r="F186" s="33" t="s">
        <v>394</v>
      </c>
      <c r="G186" s="68">
        <v>2288000</v>
      </c>
      <c r="H186" s="10"/>
    </row>
    <row r="187" spans="1:8" ht="15" customHeight="1">
      <c r="A187" s="288"/>
      <c r="B187" s="58"/>
      <c r="C187" s="32"/>
      <c r="D187" s="115"/>
      <c r="E187" s="33" t="s">
        <v>660</v>
      </c>
      <c r="F187" s="33" t="s">
        <v>395</v>
      </c>
      <c r="G187" s="68">
        <v>2750000</v>
      </c>
      <c r="H187" s="10"/>
    </row>
    <row r="188" spans="1:8" ht="15" customHeight="1">
      <c r="A188" s="288"/>
      <c r="B188" s="58"/>
      <c r="C188" s="32" t="s">
        <v>422</v>
      </c>
      <c r="D188" s="115"/>
      <c r="E188" s="33" t="s">
        <v>661</v>
      </c>
      <c r="F188" s="33" t="s">
        <v>286</v>
      </c>
      <c r="G188" s="68">
        <v>1300000</v>
      </c>
      <c r="H188" s="10"/>
    </row>
    <row r="189" spans="1:8" ht="15" customHeight="1">
      <c r="A189" s="288"/>
      <c r="B189" s="58"/>
      <c r="C189" s="32"/>
      <c r="D189" s="115"/>
      <c r="E189" s="33" t="s">
        <v>662</v>
      </c>
      <c r="F189" s="33" t="s">
        <v>391</v>
      </c>
      <c r="G189" s="68">
        <v>3300000</v>
      </c>
      <c r="H189" s="10"/>
    </row>
    <row r="190" spans="1:8" ht="15" customHeight="1">
      <c r="A190" s="288"/>
      <c r="B190" s="58"/>
      <c r="C190" s="32"/>
      <c r="D190" s="115"/>
      <c r="E190" s="33" t="s">
        <v>663</v>
      </c>
      <c r="F190" s="33" t="s">
        <v>287</v>
      </c>
      <c r="G190" s="68">
        <v>6000000</v>
      </c>
      <c r="H190" s="10"/>
    </row>
    <row r="191" spans="1:8" ht="15" customHeight="1">
      <c r="A191" s="288"/>
      <c r="B191" s="58"/>
      <c r="C191" s="32"/>
      <c r="D191" s="115"/>
      <c r="E191" s="33" t="s">
        <v>664</v>
      </c>
      <c r="F191" s="33" t="s">
        <v>396</v>
      </c>
      <c r="G191" s="68">
        <v>1650000</v>
      </c>
      <c r="H191" s="10"/>
    </row>
    <row r="192" spans="1:8" ht="15" customHeight="1">
      <c r="A192" s="288"/>
      <c r="B192" s="58"/>
      <c r="C192" s="32"/>
      <c r="D192" s="115"/>
      <c r="E192" s="33" t="s">
        <v>665</v>
      </c>
      <c r="F192" s="33" t="s">
        <v>639</v>
      </c>
      <c r="G192" s="68">
        <v>8580000</v>
      </c>
      <c r="H192" s="10"/>
    </row>
    <row r="193" spans="1:8" ht="15" customHeight="1">
      <c r="A193" s="288"/>
      <c r="B193" s="58"/>
      <c r="C193" s="32"/>
      <c r="D193" s="115"/>
      <c r="E193" s="33" t="s">
        <v>666</v>
      </c>
      <c r="F193" s="33" t="s">
        <v>640</v>
      </c>
      <c r="G193" s="68">
        <v>1100000</v>
      </c>
      <c r="H193" s="10"/>
    </row>
    <row r="194" spans="1:8" ht="15" customHeight="1">
      <c r="A194" s="288"/>
      <c r="B194" s="58"/>
      <c r="C194" s="32"/>
      <c r="D194" s="115"/>
      <c r="E194" s="33" t="s">
        <v>667</v>
      </c>
      <c r="F194" s="33" t="s">
        <v>406</v>
      </c>
      <c r="G194" s="68">
        <v>11000000</v>
      </c>
      <c r="H194" s="10"/>
    </row>
    <row r="195" spans="1:8" ht="15" customHeight="1">
      <c r="A195" s="288"/>
      <c r="B195" s="58"/>
      <c r="C195" s="32"/>
      <c r="D195" s="115"/>
      <c r="E195" s="33" t="s">
        <v>668</v>
      </c>
      <c r="F195" s="33" t="s">
        <v>288</v>
      </c>
      <c r="G195" s="68">
        <v>2000000</v>
      </c>
      <c r="H195" s="10"/>
    </row>
    <row r="196" spans="1:8" ht="15" customHeight="1">
      <c r="A196" s="288"/>
      <c r="B196" s="58"/>
      <c r="C196" s="32"/>
      <c r="D196" s="115"/>
      <c r="E196" s="33" t="s">
        <v>669</v>
      </c>
      <c r="F196" s="33"/>
      <c r="G196" s="28">
        <v>3432000</v>
      </c>
      <c r="H196" s="10"/>
    </row>
    <row r="197" spans="1:8" ht="21" customHeight="1">
      <c r="A197" s="288"/>
      <c r="B197" s="58"/>
      <c r="C197" s="32"/>
      <c r="D197" s="115"/>
      <c r="E197" s="402" t="s">
        <v>670</v>
      </c>
      <c r="F197" s="403"/>
      <c r="G197" s="404"/>
      <c r="H197" s="10"/>
    </row>
    <row r="198" spans="1:8" ht="30.75" customHeight="1">
      <c r="A198" s="196"/>
      <c r="B198" s="106"/>
      <c r="C198" s="449" t="s">
        <v>386</v>
      </c>
      <c r="D198" s="397">
        <f>G198+G215+G230</f>
        <v>148600000</v>
      </c>
      <c r="E198" s="474" t="s">
        <v>523</v>
      </c>
      <c r="F198" s="475"/>
      <c r="G198" s="298">
        <f>SUM(G199:G211)</f>
        <v>102700000</v>
      </c>
      <c r="H198" s="1"/>
    </row>
    <row r="199" spans="1:8" ht="16.5" customHeight="1">
      <c r="A199" s="89"/>
      <c r="B199" s="106"/>
      <c r="C199" s="405"/>
      <c r="D199" s="416"/>
      <c r="E199" s="33" t="s">
        <v>289</v>
      </c>
      <c r="F199" s="33" t="s">
        <v>292</v>
      </c>
      <c r="G199" s="67">
        <v>43400000</v>
      </c>
      <c r="H199" s="1"/>
    </row>
    <row r="200" spans="1:8" ht="13.5" customHeight="1">
      <c r="A200" s="89"/>
      <c r="B200" s="106"/>
      <c r="C200" s="405"/>
      <c r="D200" s="416"/>
      <c r="E200" s="33" t="s">
        <v>290</v>
      </c>
      <c r="F200" s="33" t="s">
        <v>533</v>
      </c>
      <c r="G200" s="67">
        <v>3630000</v>
      </c>
      <c r="H200" s="1"/>
    </row>
    <row r="201" spans="1:8" ht="13.5" customHeight="1">
      <c r="A201" s="89"/>
      <c r="B201" s="106"/>
      <c r="C201" s="405"/>
      <c r="D201" s="416"/>
      <c r="E201" s="33"/>
      <c r="F201" s="33" t="s">
        <v>534</v>
      </c>
      <c r="G201" s="67">
        <v>7425000</v>
      </c>
      <c r="H201" s="1"/>
    </row>
    <row r="202" spans="1:8" ht="13.5" customHeight="1">
      <c r="A202" s="89"/>
      <c r="B202" s="106"/>
      <c r="C202" s="405"/>
      <c r="D202" s="416"/>
      <c r="E202" s="33"/>
      <c r="F202" s="33" t="s">
        <v>535</v>
      </c>
      <c r="G202" s="67">
        <v>24255000</v>
      </c>
      <c r="H202" s="1"/>
    </row>
    <row r="203" spans="1:8" ht="17.25" customHeight="1">
      <c r="A203" s="89"/>
      <c r="B203" s="106"/>
      <c r="C203" s="405"/>
      <c r="D203" s="416"/>
      <c r="E203" s="33" t="s">
        <v>291</v>
      </c>
      <c r="F203" s="33"/>
      <c r="G203" s="67">
        <v>13000000</v>
      </c>
      <c r="H203" s="1"/>
    </row>
    <row r="204" spans="1:8" ht="17.25" customHeight="1">
      <c r="A204" s="89"/>
      <c r="B204" s="106"/>
      <c r="C204" s="405"/>
      <c r="D204" s="416"/>
      <c r="E204" s="33" t="s">
        <v>293</v>
      </c>
      <c r="F204" s="33" t="s">
        <v>427</v>
      </c>
      <c r="G204" s="67">
        <v>900000</v>
      </c>
      <c r="H204" s="1"/>
    </row>
    <row r="205" spans="1:8" ht="18.75" customHeight="1">
      <c r="A205" s="89"/>
      <c r="B205" s="106"/>
      <c r="C205" s="405"/>
      <c r="D205" s="416"/>
      <c r="E205" s="33" t="s">
        <v>298</v>
      </c>
      <c r="F205" s="33" t="s">
        <v>510</v>
      </c>
      <c r="G205" s="67">
        <v>1100000</v>
      </c>
      <c r="H205" s="1"/>
    </row>
    <row r="206" spans="1:8" ht="18.75" customHeight="1">
      <c r="A206" s="89"/>
      <c r="B206" s="106"/>
      <c r="C206" s="405"/>
      <c r="D206" s="416"/>
      <c r="E206" s="33" t="s">
        <v>295</v>
      </c>
      <c r="F206" s="33" t="s">
        <v>297</v>
      </c>
      <c r="G206" s="67">
        <v>2800000</v>
      </c>
      <c r="H206" s="1"/>
    </row>
    <row r="207" spans="1:8" ht="18.75" customHeight="1">
      <c r="A207" s="89"/>
      <c r="B207" s="106"/>
      <c r="C207" s="405"/>
      <c r="D207" s="416"/>
      <c r="E207" s="33" t="s">
        <v>296</v>
      </c>
      <c r="F207" s="33" t="s">
        <v>297</v>
      </c>
      <c r="G207" s="67">
        <v>2800000</v>
      </c>
      <c r="H207" s="1"/>
    </row>
    <row r="208" spans="1:8" ht="18.75" customHeight="1">
      <c r="A208" s="89"/>
      <c r="B208" s="106"/>
      <c r="C208" s="405"/>
      <c r="D208" s="416"/>
      <c r="E208" s="33" t="s">
        <v>300</v>
      </c>
      <c r="F208" s="33" t="s">
        <v>299</v>
      </c>
      <c r="G208" s="67">
        <v>550000</v>
      </c>
      <c r="H208" s="1"/>
    </row>
    <row r="209" spans="1:8" ht="18.75" customHeight="1">
      <c r="A209" s="89"/>
      <c r="B209" s="106"/>
      <c r="C209" s="405"/>
      <c r="D209" s="416"/>
      <c r="E209" s="33" t="s">
        <v>301</v>
      </c>
      <c r="F209" s="33" t="s">
        <v>302</v>
      </c>
      <c r="G209" s="67">
        <v>700000</v>
      </c>
      <c r="H209" s="1"/>
    </row>
    <row r="210" spans="1:8" ht="18.75" customHeight="1">
      <c r="A210" s="89"/>
      <c r="B210" s="106"/>
      <c r="C210" s="405"/>
      <c r="D210" s="416"/>
      <c r="E210" s="33" t="s">
        <v>428</v>
      </c>
      <c r="F210" s="33"/>
      <c r="G210" s="67">
        <v>2140000</v>
      </c>
      <c r="H210" s="1"/>
    </row>
    <row r="211" spans="1:8" ht="17.25" customHeight="1" thickBot="1">
      <c r="A211" s="340"/>
      <c r="B211" s="338"/>
      <c r="C211" s="459"/>
      <c r="D211" s="377"/>
      <c r="E211" s="420" t="s">
        <v>546</v>
      </c>
      <c r="F211" s="421"/>
      <c r="G211" s="398"/>
      <c r="H211" s="1"/>
    </row>
    <row r="212" spans="1:8" ht="15" customHeight="1">
      <c r="A212" s="383" t="s">
        <v>114</v>
      </c>
      <c r="B212" s="384"/>
      <c r="C212" s="385"/>
      <c r="D212" s="411" t="s">
        <v>111</v>
      </c>
      <c r="E212" s="381" t="s">
        <v>158</v>
      </c>
      <c r="F212" s="381"/>
      <c r="G212" s="382"/>
      <c r="H212" s="1"/>
    </row>
    <row r="213" spans="1:8" ht="15" customHeight="1" thickBot="1">
      <c r="A213" s="90" t="s">
        <v>107</v>
      </c>
      <c r="B213" s="91" t="s">
        <v>108</v>
      </c>
      <c r="C213" s="91" t="s">
        <v>112</v>
      </c>
      <c r="D213" s="412"/>
      <c r="E213" s="450"/>
      <c r="F213" s="450"/>
      <c r="G213" s="451"/>
      <c r="H213" s="1"/>
    </row>
    <row r="214" spans="1:8" ht="15" customHeight="1" thickTop="1">
      <c r="A214" s="89"/>
      <c r="B214" s="106"/>
      <c r="C214" s="106"/>
      <c r="D214" s="106"/>
      <c r="E214" s="107"/>
      <c r="F214" s="107"/>
      <c r="G214" s="287"/>
      <c r="H214" s="1"/>
    </row>
    <row r="215" spans="1:8" ht="20.25" customHeight="1">
      <c r="A215" s="89"/>
      <c r="B215" s="106"/>
      <c r="C215" s="106"/>
      <c r="D215" s="106"/>
      <c r="E215" s="468" t="s">
        <v>410</v>
      </c>
      <c r="F215" s="469"/>
      <c r="G215" s="297">
        <f>SUM(G217:G227)</f>
        <v>31700000</v>
      </c>
      <c r="H215" s="1"/>
    </row>
    <row r="216" spans="1:8" ht="13.5" customHeight="1">
      <c r="A216" s="89"/>
      <c r="B216" s="106"/>
      <c r="C216" s="106"/>
      <c r="D216" s="106"/>
      <c r="E216" s="361"/>
      <c r="F216" s="361"/>
      <c r="G216" s="297"/>
      <c r="H216" s="1"/>
    </row>
    <row r="217" spans="1:8" ht="15.75" customHeight="1">
      <c r="A217" s="89"/>
      <c r="B217" s="106"/>
      <c r="C217" s="106"/>
      <c r="D217" s="106"/>
      <c r="E217" s="33" t="s">
        <v>303</v>
      </c>
      <c r="F217" s="33" t="s">
        <v>426</v>
      </c>
      <c r="G217" s="67">
        <v>18760000</v>
      </c>
      <c r="H217" s="1"/>
    </row>
    <row r="218" spans="1:8" ht="14.25" customHeight="1">
      <c r="A218" s="89"/>
      <c r="B218" s="106"/>
      <c r="C218" s="106"/>
      <c r="D218" s="106"/>
      <c r="E218" s="33" t="s">
        <v>480</v>
      </c>
      <c r="F218" s="33"/>
      <c r="G218" s="67"/>
      <c r="H218" s="1"/>
    </row>
    <row r="219" spans="1:8" ht="14.25" customHeight="1">
      <c r="A219" s="89"/>
      <c r="B219" s="106"/>
      <c r="C219" s="106"/>
      <c r="D219" s="106"/>
      <c r="E219" s="33"/>
      <c r="F219" s="33" t="s">
        <v>481</v>
      </c>
      <c r="G219" s="67">
        <v>1584000</v>
      </c>
      <c r="H219" s="1"/>
    </row>
    <row r="220" spans="1:8" ht="14.25" customHeight="1">
      <c r="A220" s="89"/>
      <c r="B220" s="106"/>
      <c r="C220" s="106"/>
      <c r="D220" s="106"/>
      <c r="E220" s="33"/>
      <c r="F220" s="33" t="s">
        <v>641</v>
      </c>
      <c r="G220" s="67">
        <v>3960000</v>
      </c>
      <c r="H220" s="1"/>
    </row>
    <row r="221" spans="1:8" ht="16.5" customHeight="1">
      <c r="A221" s="89"/>
      <c r="B221" s="106"/>
      <c r="C221" s="106"/>
      <c r="D221" s="106"/>
      <c r="E221" s="33" t="s">
        <v>305</v>
      </c>
      <c r="F221" s="33" t="s">
        <v>642</v>
      </c>
      <c r="G221" s="67">
        <v>750000</v>
      </c>
      <c r="H221" s="1"/>
    </row>
    <row r="222" spans="1:8" ht="16.5" customHeight="1">
      <c r="A222" s="89"/>
      <c r="B222" s="106"/>
      <c r="C222" s="106"/>
      <c r="D222" s="106"/>
      <c r="E222" s="33" t="s">
        <v>306</v>
      </c>
      <c r="F222" s="33" t="s">
        <v>643</v>
      </c>
      <c r="G222" s="67">
        <v>3000000</v>
      </c>
      <c r="H222" s="1"/>
    </row>
    <row r="223" spans="1:8" ht="16.5" customHeight="1">
      <c r="A223" s="89"/>
      <c r="B223" s="106"/>
      <c r="C223" s="106"/>
      <c r="D223" s="106"/>
      <c r="E223" s="33" t="s">
        <v>307</v>
      </c>
      <c r="F223" s="33" t="s">
        <v>524</v>
      </c>
      <c r="G223" s="67">
        <v>800000</v>
      </c>
      <c r="H223" s="1"/>
    </row>
    <row r="224" spans="1:8" ht="16.5" customHeight="1">
      <c r="A224" s="89"/>
      <c r="B224" s="106"/>
      <c r="C224" s="106"/>
      <c r="D224" s="106"/>
      <c r="E224" s="33" t="s">
        <v>308</v>
      </c>
      <c r="F224" s="33" t="s">
        <v>525</v>
      </c>
      <c r="G224" s="67">
        <v>240000</v>
      </c>
      <c r="H224" s="1"/>
    </row>
    <row r="225" spans="1:8" ht="16.5" customHeight="1">
      <c r="A225" s="89"/>
      <c r="B225" s="107"/>
      <c r="C225" s="106"/>
      <c r="D225" s="106"/>
      <c r="E225" s="33" t="s">
        <v>294</v>
      </c>
      <c r="F225" s="33" t="s">
        <v>564</v>
      </c>
      <c r="G225" s="67">
        <v>700000</v>
      </c>
      <c r="H225" s="1"/>
    </row>
    <row r="226" spans="1:8" ht="16.5" customHeight="1">
      <c r="A226" s="89"/>
      <c r="B226" s="107"/>
      <c r="C226" s="106"/>
      <c r="D226" s="106"/>
      <c r="E226" s="33" t="s">
        <v>309</v>
      </c>
      <c r="F226" s="33" t="s">
        <v>564</v>
      </c>
      <c r="G226" s="67">
        <v>700000</v>
      </c>
      <c r="H226" s="1"/>
    </row>
    <row r="227" spans="1:8" ht="16.5" customHeight="1">
      <c r="A227" s="89"/>
      <c r="B227" s="107"/>
      <c r="C227" s="106"/>
      <c r="D227" s="106"/>
      <c r="E227" s="33" t="s">
        <v>310</v>
      </c>
      <c r="F227" s="33"/>
      <c r="G227" s="67">
        <v>1206000</v>
      </c>
      <c r="H227" s="1"/>
    </row>
    <row r="228" spans="1:8" ht="25.5" customHeight="1">
      <c r="A228" s="89"/>
      <c r="B228" s="107"/>
      <c r="C228" s="26" t="s">
        <v>528</v>
      </c>
      <c r="D228" s="106"/>
      <c r="E228" s="470" t="s">
        <v>671</v>
      </c>
      <c r="F228" s="471"/>
      <c r="G228" s="472"/>
      <c r="H228" s="1"/>
    </row>
    <row r="229" spans="1:8" ht="21.75" customHeight="1">
      <c r="A229" s="89"/>
      <c r="B229" s="107"/>
      <c r="C229" s="106"/>
      <c r="D229" s="106"/>
      <c r="E229" s="240"/>
      <c r="F229" s="240"/>
      <c r="G229" s="67"/>
      <c r="H229" s="1"/>
    </row>
    <row r="230" spans="1:8" ht="18" customHeight="1">
      <c r="A230" s="89"/>
      <c r="B230" s="107"/>
      <c r="C230" s="106"/>
      <c r="D230" s="106"/>
      <c r="E230" s="174" t="s">
        <v>409</v>
      </c>
      <c r="F230" s="174"/>
      <c r="G230" s="175">
        <f>SUM(G232:G242)</f>
        <v>14200000</v>
      </c>
      <c r="H230" s="1"/>
    </row>
    <row r="231" spans="1:8" ht="12.75" customHeight="1">
      <c r="A231" s="89"/>
      <c r="B231" s="107"/>
      <c r="C231" s="106"/>
      <c r="D231" s="106"/>
      <c r="E231" s="174"/>
      <c r="F231" s="174"/>
      <c r="G231" s="175"/>
      <c r="H231" s="1"/>
    </row>
    <row r="232" spans="1:8" ht="15.75" customHeight="1">
      <c r="A232" s="89"/>
      <c r="B232" s="107"/>
      <c r="C232" s="26"/>
      <c r="D232" s="106"/>
      <c r="E232" s="33" t="s">
        <v>303</v>
      </c>
      <c r="F232" s="33" t="s">
        <v>644</v>
      </c>
      <c r="G232" s="67">
        <v>2190000</v>
      </c>
      <c r="H232" s="1"/>
    </row>
    <row r="233" spans="1:8" ht="13.5" customHeight="1">
      <c r="A233" s="89"/>
      <c r="B233" s="107"/>
      <c r="C233" s="106"/>
      <c r="D233" s="106"/>
      <c r="E233" s="33" t="s">
        <v>304</v>
      </c>
      <c r="F233" s="33" t="s">
        <v>482</v>
      </c>
      <c r="G233" s="67">
        <v>3630000</v>
      </c>
      <c r="H233" s="1"/>
    </row>
    <row r="234" spans="1:8" ht="13.5" customHeight="1">
      <c r="A234" s="89"/>
      <c r="B234" s="107"/>
      <c r="C234" s="106"/>
      <c r="D234" s="106"/>
      <c r="E234" s="33"/>
      <c r="F234" s="33" t="s">
        <v>483</v>
      </c>
      <c r="G234" s="67">
        <v>1452000</v>
      </c>
      <c r="H234" s="1"/>
    </row>
    <row r="235" spans="1:8" ht="13.5" customHeight="1">
      <c r="A235" s="89"/>
      <c r="B235" s="107"/>
      <c r="C235" s="106"/>
      <c r="D235" s="106"/>
      <c r="E235" s="33"/>
      <c r="F235" s="33" t="s">
        <v>645</v>
      </c>
      <c r="G235" s="67">
        <v>3630000</v>
      </c>
      <c r="H235" s="1"/>
    </row>
    <row r="236" spans="1:8" ht="16.5" customHeight="1">
      <c r="A236" s="89"/>
      <c r="B236" s="107"/>
      <c r="C236" s="106"/>
      <c r="D236" s="106"/>
      <c r="E236" s="33" t="s">
        <v>305</v>
      </c>
      <c r="F236" s="33" t="s">
        <v>646</v>
      </c>
      <c r="G236" s="67">
        <v>60000</v>
      </c>
      <c r="H236" s="1"/>
    </row>
    <row r="237" spans="1:8" ht="16.5" customHeight="1">
      <c r="A237" s="89"/>
      <c r="B237" s="107"/>
      <c r="C237" s="106"/>
      <c r="D237" s="106"/>
      <c r="E237" s="33" t="s">
        <v>511</v>
      </c>
      <c r="F237" s="33" t="s">
        <v>647</v>
      </c>
      <c r="G237" s="67">
        <v>600000</v>
      </c>
      <c r="H237" s="1"/>
    </row>
    <row r="238" spans="1:8" ht="16.5" customHeight="1">
      <c r="A238" s="89"/>
      <c r="B238" s="107"/>
      <c r="C238" s="106"/>
      <c r="D238" s="106"/>
      <c r="E238" s="33" t="s">
        <v>307</v>
      </c>
      <c r="F238" s="33" t="s">
        <v>526</v>
      </c>
      <c r="G238" s="67">
        <v>700000</v>
      </c>
      <c r="H238" s="1"/>
    </row>
    <row r="239" spans="1:8" ht="16.5" customHeight="1">
      <c r="A239" s="89"/>
      <c r="B239" s="107"/>
      <c r="C239" s="106"/>
      <c r="D239" s="106"/>
      <c r="E239" s="33" t="s">
        <v>308</v>
      </c>
      <c r="F239" s="33" t="s">
        <v>527</v>
      </c>
      <c r="G239" s="67">
        <v>140000</v>
      </c>
      <c r="H239" s="1"/>
    </row>
    <row r="240" spans="1:8" ht="16.5" customHeight="1">
      <c r="A240" s="89"/>
      <c r="B240" s="107"/>
      <c r="C240" s="106"/>
      <c r="D240" s="106"/>
      <c r="E240" s="33" t="s">
        <v>294</v>
      </c>
      <c r="F240" s="33" t="s">
        <v>648</v>
      </c>
      <c r="G240" s="67">
        <v>600000</v>
      </c>
      <c r="H240" s="1"/>
    </row>
    <row r="241" spans="1:8" ht="16.5" customHeight="1">
      <c r="A241" s="89"/>
      <c r="B241" s="107"/>
      <c r="C241" s="106"/>
      <c r="D241" s="106"/>
      <c r="E241" s="33" t="s">
        <v>311</v>
      </c>
      <c r="F241" s="33" t="s">
        <v>649</v>
      </c>
      <c r="G241" s="67">
        <v>150000</v>
      </c>
      <c r="H241" s="1"/>
    </row>
    <row r="242" spans="1:8" ht="16.5" customHeight="1">
      <c r="A242" s="89"/>
      <c r="B242" s="107"/>
      <c r="C242" s="106"/>
      <c r="D242" s="106"/>
      <c r="E242" s="33" t="s">
        <v>310</v>
      </c>
      <c r="F242" s="33"/>
      <c r="G242" s="67">
        <v>1048000</v>
      </c>
      <c r="H242" s="1"/>
    </row>
    <row r="243" spans="1:8" ht="15" customHeight="1">
      <c r="A243" s="196"/>
      <c r="B243" s="106"/>
      <c r="C243" s="111"/>
      <c r="D243" s="106"/>
      <c r="E243" s="470" t="s">
        <v>704</v>
      </c>
      <c r="F243" s="471"/>
      <c r="G243" s="472"/>
      <c r="H243" s="1"/>
    </row>
    <row r="244" spans="1:8" ht="8.25" customHeight="1" thickBot="1">
      <c r="A244" s="337"/>
      <c r="B244" s="338"/>
      <c r="C244" s="339"/>
      <c r="D244" s="338"/>
      <c r="E244" s="326"/>
      <c r="F244" s="326"/>
      <c r="G244" s="323"/>
      <c r="H244" s="1"/>
    </row>
    <row r="245" spans="1:8" ht="15" customHeight="1">
      <c r="A245" s="383" t="s">
        <v>114</v>
      </c>
      <c r="B245" s="384"/>
      <c r="C245" s="385"/>
      <c r="D245" s="411" t="s">
        <v>111</v>
      </c>
      <c r="E245" s="381" t="s">
        <v>158</v>
      </c>
      <c r="F245" s="381"/>
      <c r="G245" s="382"/>
      <c r="H245" s="1"/>
    </row>
    <row r="246" spans="1:8" ht="15" customHeight="1" thickBot="1">
      <c r="A246" s="90" t="s">
        <v>107</v>
      </c>
      <c r="B246" s="91" t="s">
        <v>108</v>
      </c>
      <c r="C246" s="91" t="s">
        <v>112</v>
      </c>
      <c r="D246" s="412"/>
      <c r="E246" s="450"/>
      <c r="F246" s="450"/>
      <c r="G246" s="451"/>
      <c r="H246" s="1"/>
    </row>
    <row r="247" spans="1:8" ht="6.75" customHeight="1" hidden="1" thickTop="1">
      <c r="A247" s="196"/>
      <c r="B247" s="106"/>
      <c r="C247" s="111"/>
      <c r="D247" s="106"/>
      <c r="E247" s="33"/>
      <c r="F247" s="33"/>
      <c r="G247" s="67"/>
      <c r="H247" s="1"/>
    </row>
    <row r="248" spans="1:8" ht="6.75" customHeight="1" hidden="1">
      <c r="A248" s="196"/>
      <c r="B248" s="106"/>
      <c r="C248" s="111"/>
      <c r="D248" s="106"/>
      <c r="E248" s="33"/>
      <c r="F248" s="33"/>
      <c r="G248" s="67"/>
      <c r="H248" s="1"/>
    </row>
    <row r="249" spans="1:8" ht="6.75" customHeight="1" hidden="1">
      <c r="A249" s="196"/>
      <c r="B249" s="106"/>
      <c r="C249" s="32"/>
      <c r="D249" s="106"/>
      <c r="E249" s="33"/>
      <c r="F249" s="33"/>
      <c r="G249" s="67"/>
      <c r="H249" s="1"/>
    </row>
    <row r="250" spans="1:8" ht="6.75" customHeight="1" hidden="1">
      <c r="A250" s="196"/>
      <c r="B250" s="106"/>
      <c r="C250" s="32"/>
      <c r="D250" s="106"/>
      <c r="E250" s="33"/>
      <c r="F250" s="33"/>
      <c r="G250" s="67"/>
      <c r="H250" s="1"/>
    </row>
    <row r="251" spans="1:8" ht="6.75" customHeight="1" hidden="1">
      <c r="A251" s="196"/>
      <c r="B251" s="106"/>
      <c r="C251" s="111"/>
      <c r="D251" s="106"/>
      <c r="E251" s="33"/>
      <c r="F251" s="33"/>
      <c r="G251" s="67"/>
      <c r="H251" s="1"/>
    </row>
    <row r="252" spans="1:8" ht="6.75" customHeight="1" hidden="1">
      <c r="A252" s="196"/>
      <c r="B252" s="106"/>
      <c r="C252" s="111"/>
      <c r="D252" s="106"/>
      <c r="E252" s="33"/>
      <c r="F252" s="33"/>
      <c r="G252" s="67"/>
      <c r="H252" s="1"/>
    </row>
    <row r="253" spans="1:8" ht="6.75" customHeight="1" hidden="1">
      <c r="A253" s="196"/>
      <c r="B253" s="106"/>
      <c r="C253" s="111"/>
      <c r="D253" s="106"/>
      <c r="E253" s="33"/>
      <c r="F253" s="33"/>
      <c r="G253" s="67"/>
      <c r="H253" s="1"/>
    </row>
    <row r="254" spans="1:8" ht="6.75" customHeight="1" hidden="1">
      <c r="A254" s="196"/>
      <c r="B254" s="106"/>
      <c r="C254" s="111"/>
      <c r="D254" s="106"/>
      <c r="E254" s="33"/>
      <c r="F254" s="33"/>
      <c r="G254" s="67"/>
      <c r="H254" s="1"/>
    </row>
    <row r="255" spans="1:8" ht="25.5" customHeight="1" thickTop="1">
      <c r="A255" s="196"/>
      <c r="B255" s="106"/>
      <c r="C255" s="449" t="s">
        <v>689</v>
      </c>
      <c r="D255" s="486">
        <f>SUM(G256:G260)</f>
        <v>22500000</v>
      </c>
      <c r="E255" s="127" t="s">
        <v>694</v>
      </c>
      <c r="F255" s="62"/>
      <c r="G255" s="104"/>
      <c r="H255" s="1"/>
    </row>
    <row r="256" spans="1:8" ht="18.75" customHeight="1">
      <c r="A256" s="196"/>
      <c r="B256" s="106"/>
      <c r="C256" s="405"/>
      <c r="D256" s="487"/>
      <c r="E256" s="33" t="s">
        <v>289</v>
      </c>
      <c r="F256" s="33" t="s">
        <v>690</v>
      </c>
      <c r="G256" s="67">
        <v>6900000</v>
      </c>
      <c r="H256" s="1"/>
    </row>
    <row r="257" spans="1:8" ht="18.75" customHeight="1">
      <c r="A257" s="196"/>
      <c r="B257" s="106"/>
      <c r="C257" s="405"/>
      <c r="D257" s="487"/>
      <c r="E257" s="33" t="s">
        <v>312</v>
      </c>
      <c r="F257" s="33" t="s">
        <v>691</v>
      </c>
      <c r="G257" s="67">
        <v>4500000</v>
      </c>
      <c r="H257" s="1"/>
    </row>
    <row r="258" spans="1:8" ht="22.5" customHeight="1">
      <c r="A258" s="196"/>
      <c r="B258" s="106"/>
      <c r="C258" s="405"/>
      <c r="D258" s="487"/>
      <c r="E258" s="33" t="s">
        <v>314</v>
      </c>
      <c r="F258" s="33" t="s">
        <v>692</v>
      </c>
      <c r="G258" s="67">
        <v>9000000</v>
      </c>
      <c r="H258" s="1"/>
    </row>
    <row r="259" spans="1:8" ht="23.25" customHeight="1">
      <c r="A259" s="196"/>
      <c r="B259" s="106"/>
      <c r="C259" s="405"/>
      <c r="D259" s="487"/>
      <c r="E259" s="33" t="s">
        <v>313</v>
      </c>
      <c r="F259" s="33" t="s">
        <v>693</v>
      </c>
      <c r="G259" s="67">
        <v>900000</v>
      </c>
      <c r="H259" s="1"/>
    </row>
    <row r="260" spans="1:8" ht="21.75" customHeight="1">
      <c r="A260" s="196"/>
      <c r="B260" s="106"/>
      <c r="C260" s="414"/>
      <c r="D260" s="488"/>
      <c r="E260" s="33" t="s">
        <v>439</v>
      </c>
      <c r="F260" s="33" t="s">
        <v>703</v>
      </c>
      <c r="G260" s="67">
        <v>1200000</v>
      </c>
      <c r="H260" s="1"/>
    </row>
    <row r="261" spans="1:8" s="119" customFormat="1" ht="38.25" customHeight="1">
      <c r="A261" s="124"/>
      <c r="B261" s="59" t="s">
        <v>683</v>
      </c>
      <c r="C261" s="41"/>
      <c r="D261" s="233">
        <f>G261</f>
        <v>26000000</v>
      </c>
      <c r="E261" s="95" t="s">
        <v>684</v>
      </c>
      <c r="F261" s="95" t="s">
        <v>685</v>
      </c>
      <c r="G261" s="70">
        <v>26000000</v>
      </c>
      <c r="H261" s="1"/>
    </row>
    <row r="262" spans="1:8" ht="38.25" customHeight="1">
      <c r="A262" s="124"/>
      <c r="B262" s="310" t="s">
        <v>461</v>
      </c>
      <c r="C262" s="41" t="s">
        <v>460</v>
      </c>
      <c r="D262" s="233">
        <f>G262</f>
        <v>8000000</v>
      </c>
      <c r="E262" s="95" t="s">
        <v>387</v>
      </c>
      <c r="F262" s="95" t="s">
        <v>316</v>
      </c>
      <c r="G262" s="70">
        <v>8000000</v>
      </c>
      <c r="H262" s="1"/>
    </row>
    <row r="263" spans="1:8" ht="38.25" customHeight="1">
      <c r="A263" s="124"/>
      <c r="B263" s="59" t="s">
        <v>686</v>
      </c>
      <c r="C263" s="93" t="s">
        <v>603</v>
      </c>
      <c r="D263" s="167">
        <f>G263</f>
        <v>10000000</v>
      </c>
      <c r="E263" s="22" t="s">
        <v>650</v>
      </c>
      <c r="F263" s="22"/>
      <c r="G263" s="104">
        <v>10000000</v>
      </c>
      <c r="H263" s="1"/>
    </row>
    <row r="264" spans="1:8" ht="33" customHeight="1">
      <c r="A264" s="234"/>
      <c r="B264" s="312" t="s">
        <v>462</v>
      </c>
      <c r="C264" s="93"/>
      <c r="D264" s="167">
        <f>SUM(D265:D277)</f>
        <v>13000000</v>
      </c>
      <c r="E264" s="62"/>
      <c r="F264" s="62"/>
      <c r="G264" s="104"/>
      <c r="H264" s="1"/>
    </row>
    <row r="265" spans="1:8" ht="15" customHeight="1">
      <c r="A265" s="18"/>
      <c r="B265" s="113"/>
      <c r="C265" s="399" t="s">
        <v>514</v>
      </c>
      <c r="D265" s="397">
        <f>SUM(G266:G273)</f>
        <v>8000000</v>
      </c>
      <c r="E265" s="22" t="s">
        <v>327</v>
      </c>
      <c r="F265" s="62"/>
      <c r="G265" s="104"/>
      <c r="H265" s="1"/>
    </row>
    <row r="266" spans="1:8" ht="15" customHeight="1">
      <c r="A266" s="18"/>
      <c r="B266" s="26"/>
      <c r="C266" s="400"/>
      <c r="D266" s="416"/>
      <c r="E266" s="33" t="s">
        <v>328</v>
      </c>
      <c r="F266" s="65" t="s">
        <v>512</v>
      </c>
      <c r="G266" s="67">
        <v>800000</v>
      </c>
      <c r="H266" s="1"/>
    </row>
    <row r="267" spans="1:8" ht="15" customHeight="1">
      <c r="A267" s="18"/>
      <c r="B267" s="26"/>
      <c r="C267" s="400"/>
      <c r="D267" s="416"/>
      <c r="E267" s="33" t="s">
        <v>329</v>
      </c>
      <c r="F267" s="65"/>
      <c r="G267" s="67">
        <v>1000000</v>
      </c>
      <c r="H267" s="1"/>
    </row>
    <row r="268" spans="1:8" ht="15" customHeight="1">
      <c r="A268" s="18"/>
      <c r="B268" s="26"/>
      <c r="C268" s="400"/>
      <c r="D268" s="416"/>
      <c r="E268" s="33" t="s">
        <v>334</v>
      </c>
      <c r="F268" s="65" t="s">
        <v>335</v>
      </c>
      <c r="G268" s="67">
        <v>2300000</v>
      </c>
      <c r="H268" s="1"/>
    </row>
    <row r="269" spans="1:8" ht="15" customHeight="1">
      <c r="A269" s="18"/>
      <c r="B269" s="26"/>
      <c r="C269" s="400"/>
      <c r="D269" s="416"/>
      <c r="E269" s="33" t="s">
        <v>336</v>
      </c>
      <c r="F269" s="65" t="s">
        <v>330</v>
      </c>
      <c r="G269" s="67">
        <v>1000000</v>
      </c>
      <c r="H269" s="1"/>
    </row>
    <row r="270" spans="1:8" ht="15" customHeight="1">
      <c r="A270" s="18"/>
      <c r="B270" s="26"/>
      <c r="C270" s="400"/>
      <c r="D270" s="416"/>
      <c r="E270" s="33" t="s">
        <v>337</v>
      </c>
      <c r="F270" s="65" t="s">
        <v>331</v>
      </c>
      <c r="G270" s="67">
        <v>600000</v>
      </c>
      <c r="H270" s="1"/>
    </row>
    <row r="271" spans="1:8" ht="15" customHeight="1">
      <c r="A271" s="18"/>
      <c r="B271" s="26"/>
      <c r="C271" s="400"/>
      <c r="D271" s="416"/>
      <c r="E271" s="33" t="s">
        <v>338</v>
      </c>
      <c r="F271" s="65"/>
      <c r="G271" s="67">
        <v>1000000</v>
      </c>
      <c r="H271" s="1"/>
    </row>
    <row r="272" spans="1:8" ht="15" customHeight="1">
      <c r="A272" s="18"/>
      <c r="B272" s="26"/>
      <c r="C272" s="400"/>
      <c r="D272" s="416"/>
      <c r="E272" s="33" t="s">
        <v>339</v>
      </c>
      <c r="F272" s="65"/>
      <c r="G272" s="67">
        <v>500000</v>
      </c>
      <c r="H272" s="1"/>
    </row>
    <row r="273" spans="1:8" ht="15" customHeight="1">
      <c r="A273" s="18"/>
      <c r="B273" s="26"/>
      <c r="C273" s="400"/>
      <c r="D273" s="416"/>
      <c r="E273" s="33" t="s">
        <v>340</v>
      </c>
      <c r="F273" s="65"/>
      <c r="G273" s="67">
        <v>800000</v>
      </c>
      <c r="H273" s="1"/>
    </row>
    <row r="274" spans="1:8" ht="15" customHeight="1" hidden="1">
      <c r="A274" s="390" t="s">
        <v>114</v>
      </c>
      <c r="B274" s="391"/>
      <c r="C274" s="392"/>
      <c r="D274" s="389" t="s">
        <v>111</v>
      </c>
      <c r="E274" s="455" t="s">
        <v>158</v>
      </c>
      <c r="F274" s="455"/>
      <c r="G274" s="456"/>
      <c r="H274" s="1"/>
    </row>
    <row r="275" spans="1:8" ht="15" customHeight="1" hidden="1" thickBot="1">
      <c r="A275" s="86" t="s">
        <v>107</v>
      </c>
      <c r="B275" s="87" t="s">
        <v>108</v>
      </c>
      <c r="C275" s="87" t="s">
        <v>112</v>
      </c>
      <c r="D275" s="389"/>
      <c r="E275" s="455"/>
      <c r="F275" s="455"/>
      <c r="G275" s="456"/>
      <c r="H275" s="1"/>
    </row>
    <row r="276" spans="1:8" ht="37.5" customHeight="1">
      <c r="A276" s="18"/>
      <c r="B276" s="113"/>
      <c r="C276" s="59" t="s">
        <v>463</v>
      </c>
      <c r="D276" s="233">
        <f>G276</f>
        <v>1000000</v>
      </c>
      <c r="E276" s="95" t="s">
        <v>332</v>
      </c>
      <c r="F276" s="95"/>
      <c r="G276" s="70">
        <v>1000000</v>
      </c>
      <c r="H276" s="1"/>
    </row>
    <row r="277" spans="1:8" ht="37.5" customHeight="1" thickBot="1">
      <c r="A277" s="336"/>
      <c r="B277" s="358"/>
      <c r="C277" s="349" t="s">
        <v>651</v>
      </c>
      <c r="D277" s="359">
        <f>G277</f>
        <v>4000000</v>
      </c>
      <c r="E277" s="98" t="s">
        <v>652</v>
      </c>
      <c r="F277" s="98"/>
      <c r="G277" s="360">
        <v>4000000</v>
      </c>
      <c r="H277" s="1"/>
    </row>
    <row r="278" spans="1:8" ht="19.5" customHeight="1">
      <c r="A278" s="383" t="s">
        <v>114</v>
      </c>
      <c r="B278" s="384"/>
      <c r="C278" s="385"/>
      <c r="D278" s="411" t="s">
        <v>111</v>
      </c>
      <c r="E278" s="381" t="s">
        <v>158</v>
      </c>
      <c r="F278" s="381"/>
      <c r="G278" s="382"/>
      <c r="H278" s="1"/>
    </row>
    <row r="279" spans="1:8" ht="19.5" customHeight="1" thickBot="1">
      <c r="A279" s="90" t="s">
        <v>107</v>
      </c>
      <c r="B279" s="91" t="s">
        <v>108</v>
      </c>
      <c r="C279" s="91" t="s">
        <v>112</v>
      </c>
      <c r="D279" s="412"/>
      <c r="E279" s="450"/>
      <c r="F279" s="450"/>
      <c r="G279" s="451"/>
      <c r="H279" s="1"/>
    </row>
    <row r="280" spans="1:8" ht="28.5" customHeight="1" thickTop="1">
      <c r="A280" s="234"/>
      <c r="B280" s="312" t="s">
        <v>465</v>
      </c>
      <c r="C280" s="93"/>
      <c r="D280" s="167">
        <f>SUM(D281:D284)</f>
        <v>7000000</v>
      </c>
      <c r="E280" s="22"/>
      <c r="F280" s="22"/>
      <c r="G280" s="104"/>
      <c r="H280" s="1"/>
    </row>
    <row r="281" spans="1:8" ht="29.25" customHeight="1">
      <c r="A281" s="234"/>
      <c r="B281" s="26"/>
      <c r="C281" s="41" t="s">
        <v>466</v>
      </c>
      <c r="D281" s="233">
        <f>G281</f>
        <v>1000000</v>
      </c>
      <c r="E281" s="95" t="s">
        <v>341</v>
      </c>
      <c r="F281" s="95"/>
      <c r="G281" s="70">
        <v>1000000</v>
      </c>
      <c r="H281" s="1"/>
    </row>
    <row r="282" spans="1:8" ht="29.25" customHeight="1">
      <c r="A282" s="234"/>
      <c r="B282" s="26"/>
      <c r="C282" s="356" t="s">
        <v>672</v>
      </c>
      <c r="D282" s="233">
        <f>G282</f>
        <v>2500000</v>
      </c>
      <c r="E282" s="95" t="s">
        <v>653</v>
      </c>
      <c r="F282" s="95" t="s">
        <v>654</v>
      </c>
      <c r="G282" s="70">
        <v>2500000</v>
      </c>
      <c r="H282" s="1"/>
    </row>
    <row r="283" spans="1:8" ht="29.25" customHeight="1">
      <c r="A283" s="234"/>
      <c r="B283" s="26"/>
      <c r="C283" s="41" t="s">
        <v>467</v>
      </c>
      <c r="D283" s="233">
        <f>G283</f>
        <v>1000000</v>
      </c>
      <c r="E283" s="95" t="s">
        <v>342</v>
      </c>
      <c r="F283" s="95"/>
      <c r="G283" s="70">
        <v>1000000</v>
      </c>
      <c r="H283" s="1"/>
    </row>
    <row r="284" spans="1:8" ht="29.25" customHeight="1">
      <c r="A284" s="234"/>
      <c r="B284" s="26"/>
      <c r="C284" s="32" t="s">
        <v>604</v>
      </c>
      <c r="D284" s="117">
        <f>G284</f>
        <v>2500000</v>
      </c>
      <c r="E284" s="33" t="s">
        <v>605</v>
      </c>
      <c r="F284" s="33" t="s">
        <v>702</v>
      </c>
      <c r="G284" s="67">
        <v>2500000</v>
      </c>
      <c r="H284" s="1"/>
    </row>
    <row r="285" spans="1:8" ht="30" customHeight="1">
      <c r="A285" s="234"/>
      <c r="B285" s="318" t="s">
        <v>468</v>
      </c>
      <c r="C285" s="93"/>
      <c r="D285" s="167">
        <f>SUM(D286:D297)</f>
        <v>9500000</v>
      </c>
      <c r="E285" s="22"/>
      <c r="F285" s="22"/>
      <c r="G285" s="104"/>
      <c r="H285" s="1"/>
    </row>
    <row r="286" spans="1:8" ht="24.75" customHeight="1">
      <c r="A286" s="18"/>
      <c r="B286" s="113"/>
      <c r="C286" s="449" t="s">
        <v>405</v>
      </c>
      <c r="D286" s="397">
        <f>SUM(G287:G294)</f>
        <v>5500000</v>
      </c>
      <c r="E286" s="22" t="s">
        <v>343</v>
      </c>
      <c r="F286" s="22"/>
      <c r="G286" s="104"/>
      <c r="H286" s="1"/>
    </row>
    <row r="287" spans="1:8" ht="15" customHeight="1">
      <c r="A287" s="18"/>
      <c r="B287" s="26"/>
      <c r="C287" s="405"/>
      <c r="D287" s="416"/>
      <c r="E287" s="33" t="s">
        <v>328</v>
      </c>
      <c r="F287" s="33" t="s">
        <v>513</v>
      </c>
      <c r="G287" s="67">
        <v>640000</v>
      </c>
      <c r="H287" s="1"/>
    </row>
    <row r="288" spans="1:8" ht="15" customHeight="1">
      <c r="A288" s="18"/>
      <c r="B288" s="26"/>
      <c r="C288" s="405"/>
      <c r="D288" s="416"/>
      <c r="E288" s="33" t="s">
        <v>329</v>
      </c>
      <c r="F288" s="33"/>
      <c r="G288" s="67">
        <v>1000000</v>
      </c>
      <c r="H288" s="1"/>
    </row>
    <row r="289" spans="1:8" ht="15" customHeight="1">
      <c r="A289" s="18"/>
      <c r="B289" s="26"/>
      <c r="C289" s="405"/>
      <c r="D289" s="416"/>
      <c r="E289" s="33" t="s">
        <v>334</v>
      </c>
      <c r="F289" s="33"/>
      <c r="G289" s="67">
        <v>500000</v>
      </c>
      <c r="H289" s="1"/>
    </row>
    <row r="290" spans="1:8" ht="15" customHeight="1">
      <c r="A290" s="18"/>
      <c r="B290" s="26"/>
      <c r="C290" s="405"/>
      <c r="D290" s="416"/>
      <c r="E290" s="33" t="s">
        <v>336</v>
      </c>
      <c r="F290" s="33" t="s">
        <v>515</v>
      </c>
      <c r="G290" s="67">
        <v>750000</v>
      </c>
      <c r="H290" s="1"/>
    </row>
    <row r="291" spans="1:8" ht="15" customHeight="1">
      <c r="A291" s="18"/>
      <c r="B291" s="26"/>
      <c r="C291" s="405"/>
      <c r="D291" s="416"/>
      <c r="E291" s="33" t="s">
        <v>337</v>
      </c>
      <c r="F291" s="33" t="s">
        <v>331</v>
      </c>
      <c r="G291" s="67">
        <v>600000</v>
      </c>
      <c r="H291" s="1"/>
    </row>
    <row r="292" spans="1:8" ht="15" customHeight="1">
      <c r="A292" s="18"/>
      <c r="B292" s="26"/>
      <c r="C292" s="405"/>
      <c r="D292" s="416"/>
      <c r="E292" s="33" t="s">
        <v>338</v>
      </c>
      <c r="F292" s="33"/>
      <c r="G292" s="67">
        <v>1000000</v>
      </c>
      <c r="H292" s="1"/>
    </row>
    <row r="293" spans="1:8" ht="15" customHeight="1">
      <c r="A293" s="18"/>
      <c r="B293" s="26"/>
      <c r="C293" s="405"/>
      <c r="D293" s="416"/>
      <c r="E293" s="33" t="s">
        <v>339</v>
      </c>
      <c r="F293" s="33"/>
      <c r="G293" s="67">
        <v>500000</v>
      </c>
      <c r="H293" s="1"/>
    </row>
    <row r="294" spans="1:8" ht="15" customHeight="1">
      <c r="A294" s="18"/>
      <c r="B294" s="26"/>
      <c r="C294" s="414"/>
      <c r="D294" s="395"/>
      <c r="E294" s="33" t="s">
        <v>340</v>
      </c>
      <c r="F294" s="33"/>
      <c r="G294" s="67">
        <v>510000</v>
      </c>
      <c r="H294" s="1"/>
    </row>
    <row r="295" spans="1:8" ht="15" customHeight="1">
      <c r="A295" s="18"/>
      <c r="B295" s="26"/>
      <c r="C295" s="399" t="s">
        <v>588</v>
      </c>
      <c r="D295" s="397">
        <f>SUM(G296:G297)</f>
        <v>4000000</v>
      </c>
      <c r="E295" s="31"/>
      <c r="F295" s="62"/>
      <c r="G295" s="104"/>
      <c r="H295" s="1"/>
    </row>
    <row r="296" spans="1:8" ht="15" customHeight="1">
      <c r="A296" s="18"/>
      <c r="B296" s="26"/>
      <c r="C296" s="400"/>
      <c r="D296" s="416"/>
      <c r="E296" s="33" t="s">
        <v>565</v>
      </c>
      <c r="F296" s="65"/>
      <c r="G296" s="67">
        <v>4000000</v>
      </c>
      <c r="H296" s="1"/>
    </row>
    <row r="297" spans="1:8" ht="15" customHeight="1">
      <c r="A297" s="18"/>
      <c r="B297" s="29"/>
      <c r="C297" s="401"/>
      <c r="D297" s="395"/>
      <c r="E297" s="33"/>
      <c r="F297" s="65"/>
      <c r="G297" s="67"/>
      <c r="H297" s="1"/>
    </row>
    <row r="298" spans="1:8" ht="40.5" customHeight="1">
      <c r="A298" s="18"/>
      <c r="B298" s="31" t="s">
        <v>752</v>
      </c>
      <c r="C298" s="93"/>
      <c r="D298" s="167">
        <f>D301+D320+D338+D354+D370+D397+D382</f>
        <v>109000000</v>
      </c>
      <c r="E298" s="223"/>
      <c r="F298" s="224"/>
      <c r="G298" s="88"/>
      <c r="H298" s="10"/>
    </row>
    <row r="299" spans="1:8" ht="13.5" customHeight="1">
      <c r="A299" s="18"/>
      <c r="B299" s="26"/>
      <c r="C299" s="491"/>
      <c r="D299" s="397"/>
      <c r="E299" s="127"/>
      <c r="F299" s="22"/>
      <c r="G299" s="67"/>
      <c r="H299" s="10"/>
    </row>
    <row r="300" spans="1:8" ht="13.5" customHeight="1">
      <c r="A300" s="124"/>
      <c r="B300" s="26"/>
      <c r="C300" s="492"/>
      <c r="D300" s="416"/>
      <c r="E300" s="286" t="s">
        <v>264</v>
      </c>
      <c r="F300" s="33"/>
      <c r="G300" s="67"/>
      <c r="H300" s="1"/>
    </row>
    <row r="301" spans="1:8" ht="18.75" customHeight="1">
      <c r="A301" s="124"/>
      <c r="B301" s="26"/>
      <c r="C301" s="299" t="s">
        <v>411</v>
      </c>
      <c r="D301" s="416">
        <f>SUM(G301:G321)</f>
        <v>32500000</v>
      </c>
      <c r="E301" s="65" t="s">
        <v>65</v>
      </c>
      <c r="F301" s="33"/>
      <c r="G301" s="67"/>
      <c r="H301" s="1"/>
    </row>
    <row r="302" spans="1:8" ht="24" customHeight="1">
      <c r="A302" s="124"/>
      <c r="B302" s="26"/>
      <c r="C302" s="309" t="s">
        <v>412</v>
      </c>
      <c r="D302" s="416"/>
      <c r="E302" s="65" t="s">
        <v>53</v>
      </c>
      <c r="F302" s="33" t="s">
        <v>348</v>
      </c>
      <c r="G302" s="67">
        <v>3500000</v>
      </c>
      <c r="H302" s="1"/>
    </row>
    <row r="303" spans="1:8" ht="15" customHeight="1" thickBot="1">
      <c r="A303" s="333"/>
      <c r="B303" s="322"/>
      <c r="C303" s="334"/>
      <c r="D303" s="335"/>
      <c r="E303" s="328" t="s">
        <v>54</v>
      </c>
      <c r="F303" s="326" t="s">
        <v>345</v>
      </c>
      <c r="G303" s="323">
        <v>4375000</v>
      </c>
      <c r="H303" s="1"/>
    </row>
    <row r="304" spans="1:8" ht="14.25" customHeight="1">
      <c r="A304" s="383" t="s">
        <v>114</v>
      </c>
      <c r="B304" s="384"/>
      <c r="C304" s="385"/>
      <c r="D304" s="411" t="s">
        <v>111</v>
      </c>
      <c r="E304" s="381" t="s">
        <v>158</v>
      </c>
      <c r="F304" s="381"/>
      <c r="G304" s="382"/>
      <c r="H304" s="1"/>
    </row>
    <row r="305" spans="1:8" ht="12.75" customHeight="1" thickBot="1">
      <c r="A305" s="90" t="s">
        <v>107</v>
      </c>
      <c r="B305" s="91" t="s">
        <v>108</v>
      </c>
      <c r="C305" s="91" t="s">
        <v>112</v>
      </c>
      <c r="D305" s="412"/>
      <c r="E305" s="450"/>
      <c r="F305" s="450"/>
      <c r="G305" s="451"/>
      <c r="H305" s="1"/>
    </row>
    <row r="306" spans="1:8" ht="19.5" customHeight="1" thickTop="1">
      <c r="A306" s="124"/>
      <c r="B306" s="26"/>
      <c r="C306" s="126"/>
      <c r="D306" s="128"/>
      <c r="E306" s="65" t="s">
        <v>221</v>
      </c>
      <c r="F306" s="33" t="s">
        <v>346</v>
      </c>
      <c r="G306" s="67">
        <v>2500000</v>
      </c>
      <c r="H306" s="1"/>
    </row>
    <row r="307" spans="1:8" ht="19.5" customHeight="1">
      <c r="A307" s="124"/>
      <c r="B307" s="26"/>
      <c r="C307" s="126"/>
      <c r="D307" s="128"/>
      <c r="E307" s="65" t="s">
        <v>55</v>
      </c>
      <c r="F307" s="33" t="s">
        <v>344</v>
      </c>
      <c r="G307" s="67">
        <v>1600000</v>
      </c>
      <c r="H307" s="1"/>
    </row>
    <row r="308" spans="1:8" ht="19.5" customHeight="1">
      <c r="A308" s="124"/>
      <c r="B308" s="26"/>
      <c r="C308" s="126"/>
      <c r="D308" s="128"/>
      <c r="E308" s="65" t="s">
        <v>223</v>
      </c>
      <c r="F308" s="33"/>
      <c r="G308" s="67"/>
      <c r="H308" s="1"/>
    </row>
    <row r="309" spans="1:8" ht="19.5" customHeight="1">
      <c r="A309" s="124"/>
      <c r="B309" s="26"/>
      <c r="C309" s="126"/>
      <c r="D309" s="128"/>
      <c r="E309" s="65" t="s">
        <v>117</v>
      </c>
      <c r="F309" s="33" t="s">
        <v>349</v>
      </c>
      <c r="G309" s="67">
        <v>660000</v>
      </c>
      <c r="H309" s="1"/>
    </row>
    <row r="310" spans="1:8" ht="19.5" customHeight="1">
      <c r="A310" s="124"/>
      <c r="B310" s="26"/>
      <c r="C310" s="299" t="s">
        <v>411</v>
      </c>
      <c r="D310" s="128"/>
      <c r="E310" s="65" t="s">
        <v>56</v>
      </c>
      <c r="F310" s="33" t="s">
        <v>571</v>
      </c>
      <c r="G310" s="67">
        <v>2400000</v>
      </c>
      <c r="H310" s="1"/>
    </row>
    <row r="311" spans="1:8" ht="16.5" customHeight="1">
      <c r="A311" s="124"/>
      <c r="B311" s="26"/>
      <c r="C311" s="417" t="s">
        <v>590</v>
      </c>
      <c r="D311" s="128"/>
      <c r="E311" s="65" t="s">
        <v>57</v>
      </c>
      <c r="F311" s="65"/>
      <c r="G311" s="67">
        <v>700000</v>
      </c>
      <c r="H311" s="1"/>
    </row>
    <row r="312" spans="1:8" ht="14.25" customHeight="1">
      <c r="A312" s="124"/>
      <c r="B312" s="26"/>
      <c r="C312" s="417"/>
      <c r="D312" s="128"/>
      <c r="E312" s="65" t="s">
        <v>413</v>
      </c>
      <c r="F312" s="65"/>
      <c r="G312" s="67">
        <v>300000</v>
      </c>
      <c r="H312" s="1"/>
    </row>
    <row r="313" spans="1:8" ht="20.25" customHeight="1">
      <c r="A313" s="124"/>
      <c r="B313" s="26"/>
      <c r="C313" s="299"/>
      <c r="D313" s="128"/>
      <c r="E313" s="65" t="s">
        <v>347</v>
      </c>
      <c r="F313" s="65"/>
      <c r="G313" s="67">
        <v>12000000</v>
      </c>
      <c r="H313" s="1"/>
    </row>
    <row r="314" spans="1:8" ht="13.5" customHeight="1">
      <c r="A314" s="124"/>
      <c r="B314" s="26"/>
      <c r="C314" s="417"/>
      <c r="D314" s="128"/>
      <c r="E314" s="65" t="s">
        <v>566</v>
      </c>
      <c r="F314" s="65"/>
      <c r="G314" s="67">
        <v>750000</v>
      </c>
      <c r="H314" s="1"/>
    </row>
    <row r="315" spans="1:8" ht="13.5" customHeight="1">
      <c r="A315" s="124"/>
      <c r="B315" s="26"/>
      <c r="C315" s="417"/>
      <c r="D315" s="128"/>
      <c r="E315" s="65" t="s">
        <v>567</v>
      </c>
      <c r="F315" s="65"/>
      <c r="G315" s="67">
        <v>500000</v>
      </c>
      <c r="H315" s="1"/>
    </row>
    <row r="316" spans="1:8" ht="17.25" customHeight="1">
      <c r="A316" s="124"/>
      <c r="B316" s="26"/>
      <c r="C316" s="126"/>
      <c r="D316" s="128"/>
      <c r="E316" s="65" t="s">
        <v>568</v>
      </c>
      <c r="F316" s="65"/>
      <c r="G316" s="67">
        <v>300000</v>
      </c>
      <c r="H316" s="1"/>
    </row>
    <row r="317" spans="1:8" ht="17.25" customHeight="1">
      <c r="A317" s="124"/>
      <c r="B317" s="26"/>
      <c r="C317" s="32"/>
      <c r="D317" s="117"/>
      <c r="E317" s="65" t="s">
        <v>569</v>
      </c>
      <c r="F317" s="65"/>
      <c r="G317" s="67">
        <v>1500000</v>
      </c>
      <c r="H317" s="1"/>
    </row>
    <row r="318" spans="1:8" ht="17.25" customHeight="1">
      <c r="A318" s="124"/>
      <c r="B318" s="26"/>
      <c r="C318" s="126"/>
      <c r="D318" s="117"/>
      <c r="E318" s="65" t="s">
        <v>570</v>
      </c>
      <c r="F318" s="65"/>
      <c r="G318" s="67">
        <v>1415000</v>
      </c>
      <c r="H318" s="1"/>
    </row>
    <row r="319" spans="1:8" ht="30.75" customHeight="1">
      <c r="A319" s="124"/>
      <c r="B319" s="26"/>
      <c r="C319" s="32"/>
      <c r="D319" s="117"/>
      <c r="E319" s="406" t="s">
        <v>589</v>
      </c>
      <c r="F319" s="407"/>
      <c r="G319" s="408"/>
      <c r="H319" s="1"/>
    </row>
    <row r="320" spans="1:8" ht="24" customHeight="1">
      <c r="A320" s="18"/>
      <c r="B320" s="26"/>
      <c r="C320" s="6"/>
      <c r="D320" s="397">
        <f>SUM(G321:G335)</f>
        <v>16500000</v>
      </c>
      <c r="E320" s="127" t="s">
        <v>220</v>
      </c>
      <c r="F320" s="62"/>
      <c r="G320" s="104"/>
      <c r="H320" s="1"/>
    </row>
    <row r="321" spans="1:8" ht="15" customHeight="1">
      <c r="A321" s="50"/>
      <c r="B321" s="58"/>
      <c r="C321" s="26"/>
      <c r="D321" s="416"/>
      <c r="E321" s="65" t="s">
        <v>192</v>
      </c>
      <c r="F321" s="65"/>
      <c r="G321" s="28"/>
      <c r="H321" s="16"/>
    </row>
    <row r="322" spans="1:8" ht="15" customHeight="1">
      <c r="A322" s="50"/>
      <c r="B322" s="58"/>
      <c r="C322" s="26"/>
      <c r="D322" s="416"/>
      <c r="E322" s="187" t="s">
        <v>53</v>
      </c>
      <c r="F322" s="33" t="s">
        <v>348</v>
      </c>
      <c r="G322" s="67">
        <v>3500000</v>
      </c>
      <c r="H322" s="16"/>
    </row>
    <row r="323" spans="1:8" ht="15" customHeight="1">
      <c r="A323" s="50"/>
      <c r="B323" s="58"/>
      <c r="C323" s="26"/>
      <c r="D323" s="416"/>
      <c r="E323" s="65" t="s">
        <v>54</v>
      </c>
      <c r="F323" s="33" t="s">
        <v>345</v>
      </c>
      <c r="G323" s="67">
        <v>4375000</v>
      </c>
      <c r="H323" s="16"/>
    </row>
    <row r="324" spans="1:8" ht="15" customHeight="1">
      <c r="A324" s="50"/>
      <c r="B324" s="58"/>
      <c r="C324" s="26"/>
      <c r="D324" s="416"/>
      <c r="E324" s="65" t="s">
        <v>221</v>
      </c>
      <c r="F324" s="33" t="s">
        <v>346</v>
      </c>
      <c r="G324" s="67">
        <v>2500000</v>
      </c>
      <c r="H324" s="16"/>
    </row>
    <row r="325" spans="1:8" ht="15" customHeight="1">
      <c r="A325" s="50"/>
      <c r="B325" s="58"/>
      <c r="C325" s="26"/>
      <c r="D325" s="416"/>
      <c r="E325" s="65" t="s">
        <v>55</v>
      </c>
      <c r="F325" s="33" t="s">
        <v>344</v>
      </c>
      <c r="G325" s="67">
        <v>1600000</v>
      </c>
      <c r="H325" s="16"/>
    </row>
    <row r="326" spans="1:8" ht="15" customHeight="1">
      <c r="A326" s="18"/>
      <c r="B326" s="26"/>
      <c r="C326" s="26" t="s">
        <v>591</v>
      </c>
      <c r="D326" s="416"/>
      <c r="E326" s="65" t="s">
        <v>58</v>
      </c>
      <c r="F326" s="33"/>
      <c r="G326" s="67"/>
      <c r="H326" s="1"/>
    </row>
    <row r="327" spans="1:8" ht="15" customHeight="1">
      <c r="A327" s="18"/>
      <c r="B327" s="26"/>
      <c r="C327" s="26" t="s">
        <v>592</v>
      </c>
      <c r="D327" s="416"/>
      <c r="E327" s="65" t="s">
        <v>117</v>
      </c>
      <c r="F327" s="33" t="s">
        <v>59</v>
      </c>
      <c r="G327" s="67">
        <v>660000</v>
      </c>
      <c r="H327" s="1"/>
    </row>
    <row r="328" spans="1:8" ht="15" customHeight="1">
      <c r="A328" s="50"/>
      <c r="B328" s="58"/>
      <c r="C328" s="26" t="s">
        <v>61</v>
      </c>
      <c r="D328" s="416"/>
      <c r="E328" s="65" t="s">
        <v>56</v>
      </c>
      <c r="F328" s="33" t="s">
        <v>60</v>
      </c>
      <c r="G328" s="28">
        <v>300000</v>
      </c>
      <c r="H328" s="16"/>
    </row>
    <row r="329" spans="1:8" ht="15" customHeight="1">
      <c r="A329" s="50"/>
      <c r="B329" s="58"/>
      <c r="C329" s="26"/>
      <c r="D329" s="416"/>
      <c r="E329" s="65" t="s">
        <v>62</v>
      </c>
      <c r="F329" s="65"/>
      <c r="G329" s="28">
        <v>300000</v>
      </c>
      <c r="H329" s="16"/>
    </row>
    <row r="330" spans="1:8" ht="15" customHeight="1">
      <c r="A330" s="50"/>
      <c r="B330" s="58"/>
      <c r="C330" s="26"/>
      <c r="D330" s="416"/>
      <c r="E330" s="65" t="s">
        <v>63</v>
      </c>
      <c r="F330" s="65"/>
      <c r="G330" s="28">
        <v>750000</v>
      </c>
      <c r="H330" s="16"/>
    </row>
    <row r="331" spans="1:8" ht="15" customHeight="1">
      <c r="A331" s="50"/>
      <c r="B331" s="58"/>
      <c r="C331" s="26"/>
      <c r="D331" s="416"/>
      <c r="E331" s="65" t="s">
        <v>64</v>
      </c>
      <c r="F331" s="65"/>
      <c r="G331" s="28">
        <v>400000</v>
      </c>
      <c r="H331" s="16"/>
    </row>
    <row r="332" spans="1:8" ht="15" customHeight="1">
      <c r="A332" s="50"/>
      <c r="B332" s="58"/>
      <c r="C332" s="26"/>
      <c r="D332" s="416"/>
      <c r="E332" s="65" t="s">
        <v>572</v>
      </c>
      <c r="F332" s="65"/>
      <c r="G332" s="28">
        <v>1000000</v>
      </c>
      <c r="H332" s="16"/>
    </row>
    <row r="333" spans="1:8" ht="15" customHeight="1">
      <c r="A333" s="50"/>
      <c r="B333" s="58"/>
      <c r="C333" s="26"/>
      <c r="D333" s="416"/>
      <c r="E333" s="65" t="s">
        <v>573</v>
      </c>
      <c r="F333" s="65"/>
      <c r="G333" s="28">
        <v>815000</v>
      </c>
      <c r="H333" s="16"/>
    </row>
    <row r="334" spans="1:8" ht="15" customHeight="1">
      <c r="A334" s="50"/>
      <c r="B334" s="58"/>
      <c r="C334" s="36"/>
      <c r="D334" s="416"/>
      <c r="E334" s="65" t="s">
        <v>593</v>
      </c>
      <c r="F334" s="65"/>
      <c r="G334" s="28">
        <v>300000</v>
      </c>
      <c r="H334" s="16"/>
    </row>
    <row r="335" spans="1:8" ht="6.75" customHeight="1" thickBot="1">
      <c r="A335" s="324"/>
      <c r="B335" s="330"/>
      <c r="C335" s="331"/>
      <c r="D335" s="377"/>
      <c r="E335" s="332"/>
      <c r="F335" s="326"/>
      <c r="G335" s="329"/>
      <c r="H335" s="16"/>
    </row>
    <row r="336" spans="1:8" ht="14.25" customHeight="1">
      <c r="A336" s="383" t="s">
        <v>114</v>
      </c>
      <c r="B336" s="384"/>
      <c r="C336" s="385"/>
      <c r="D336" s="411" t="s">
        <v>111</v>
      </c>
      <c r="E336" s="381" t="s">
        <v>158</v>
      </c>
      <c r="F336" s="381"/>
      <c r="G336" s="382"/>
      <c r="H336" s="1"/>
    </row>
    <row r="337" spans="1:8" ht="12.75" customHeight="1" thickBot="1">
      <c r="A337" s="90" t="s">
        <v>107</v>
      </c>
      <c r="B337" s="91" t="s">
        <v>108</v>
      </c>
      <c r="C337" s="91" t="s">
        <v>112</v>
      </c>
      <c r="D337" s="412"/>
      <c r="E337" s="450"/>
      <c r="F337" s="450"/>
      <c r="G337" s="451"/>
      <c r="H337" s="1"/>
    </row>
    <row r="338" spans="1:8" ht="15.75" customHeight="1" thickTop="1">
      <c r="A338" s="50"/>
      <c r="B338" s="58"/>
      <c r="C338" s="35"/>
      <c r="D338" s="409">
        <f>SUM(G339:G353)</f>
        <v>23000000</v>
      </c>
      <c r="E338" s="127" t="s">
        <v>52</v>
      </c>
      <c r="F338" s="62"/>
      <c r="G338" s="25"/>
      <c r="H338" s="16"/>
    </row>
    <row r="339" spans="1:8" ht="16.5" customHeight="1">
      <c r="A339" s="50"/>
      <c r="B339" s="58"/>
      <c r="C339" s="73"/>
      <c r="D339" s="410"/>
      <c r="E339" s="65" t="s">
        <v>110</v>
      </c>
      <c r="F339" s="33" t="s">
        <v>95</v>
      </c>
      <c r="G339" s="67">
        <v>1000000</v>
      </c>
      <c r="H339" s="16"/>
    </row>
    <row r="340" spans="1:8" ht="16.5" customHeight="1">
      <c r="A340" s="50"/>
      <c r="B340" s="58"/>
      <c r="C340" s="73"/>
      <c r="D340" s="410"/>
      <c r="E340" s="65" t="s">
        <v>100</v>
      </c>
      <c r="F340" s="33" t="s">
        <v>594</v>
      </c>
      <c r="G340" s="28">
        <v>1800000</v>
      </c>
      <c r="H340" s="16"/>
    </row>
    <row r="341" spans="1:8" ht="16.5" customHeight="1">
      <c r="A341" s="50"/>
      <c r="B341" s="58"/>
      <c r="C341" s="36"/>
      <c r="D341" s="410"/>
      <c r="E341" s="65" t="s">
        <v>101</v>
      </c>
      <c r="F341" s="65"/>
      <c r="G341" s="28"/>
      <c r="H341" s="16"/>
    </row>
    <row r="342" spans="1:8" ht="14.25" customHeight="1">
      <c r="A342" s="50"/>
      <c r="B342" s="58"/>
      <c r="C342" s="36"/>
      <c r="D342" s="410"/>
      <c r="E342" s="187" t="s">
        <v>53</v>
      </c>
      <c r="F342" s="33" t="s">
        <v>348</v>
      </c>
      <c r="G342" s="67">
        <v>3500000</v>
      </c>
      <c r="H342" s="16"/>
    </row>
    <row r="343" spans="1:8" ht="14.25" customHeight="1">
      <c r="A343" s="50"/>
      <c r="B343" s="58"/>
      <c r="C343" s="36"/>
      <c r="D343" s="410"/>
      <c r="E343" s="65" t="s">
        <v>54</v>
      </c>
      <c r="F343" s="33" t="s">
        <v>345</v>
      </c>
      <c r="G343" s="67">
        <v>4375000</v>
      </c>
      <c r="H343" s="16"/>
    </row>
    <row r="344" spans="1:8" ht="14.25" customHeight="1">
      <c r="A344" s="50"/>
      <c r="B344" s="58"/>
      <c r="C344" s="36"/>
      <c r="D344" s="410"/>
      <c r="E344" s="65" t="s">
        <v>221</v>
      </c>
      <c r="F344" s="33" t="s">
        <v>346</v>
      </c>
      <c r="G344" s="67">
        <v>2500000</v>
      </c>
      <c r="H344" s="16"/>
    </row>
    <row r="345" spans="1:8" ht="14.25" customHeight="1">
      <c r="A345" s="50"/>
      <c r="B345" s="58"/>
      <c r="C345" s="36" t="s">
        <v>350</v>
      </c>
      <c r="D345" s="410"/>
      <c r="E345" s="65" t="s">
        <v>55</v>
      </c>
      <c r="F345" s="33" t="s">
        <v>344</v>
      </c>
      <c r="G345" s="67">
        <v>1600000</v>
      </c>
      <c r="H345" s="16"/>
    </row>
    <row r="346" spans="1:8" ht="16.5" customHeight="1">
      <c r="A346" s="50"/>
      <c r="B346" s="58"/>
      <c r="C346" s="208" t="s">
        <v>193</v>
      </c>
      <c r="D346" s="410"/>
      <c r="E346" s="65"/>
      <c r="F346" s="65"/>
      <c r="G346" s="28"/>
      <c r="H346" s="16"/>
    </row>
    <row r="347" spans="1:8" ht="16.5" customHeight="1">
      <c r="A347" s="50"/>
      <c r="B347" s="58"/>
      <c r="C347" s="208" t="s">
        <v>194</v>
      </c>
      <c r="D347" s="410"/>
      <c r="E347" s="65" t="s">
        <v>574</v>
      </c>
      <c r="F347" s="65"/>
      <c r="G347" s="28">
        <v>2500000</v>
      </c>
      <c r="H347" s="16"/>
    </row>
    <row r="348" spans="1:8" ht="16.5" customHeight="1">
      <c r="A348" s="50"/>
      <c r="B348" s="58"/>
      <c r="C348" s="36"/>
      <c r="D348" s="410"/>
      <c r="E348" s="65" t="s">
        <v>575</v>
      </c>
      <c r="F348" s="65"/>
      <c r="G348" s="28">
        <v>750000</v>
      </c>
      <c r="H348" s="16"/>
    </row>
    <row r="349" spans="1:8" ht="16.5" customHeight="1">
      <c r="A349" s="50"/>
      <c r="B349" s="58"/>
      <c r="C349" s="36"/>
      <c r="D349" s="410"/>
      <c r="E349" s="65" t="s">
        <v>576</v>
      </c>
      <c r="F349" s="65"/>
      <c r="G349" s="28">
        <v>500000</v>
      </c>
      <c r="H349" s="16"/>
    </row>
    <row r="350" spans="1:8" ht="16.5" customHeight="1">
      <c r="A350" s="89"/>
      <c r="B350" s="106"/>
      <c r="C350" s="106"/>
      <c r="D350" s="410"/>
      <c r="E350" s="65" t="s">
        <v>577</v>
      </c>
      <c r="F350" s="33"/>
      <c r="G350" s="67">
        <v>2500000</v>
      </c>
      <c r="H350" s="1"/>
    </row>
    <row r="351" spans="1:8" ht="16.5" customHeight="1">
      <c r="A351" s="89"/>
      <c r="B351" s="106"/>
      <c r="C351" s="73"/>
      <c r="D351" s="410"/>
      <c r="E351" s="65" t="s">
        <v>578</v>
      </c>
      <c r="F351" s="65"/>
      <c r="G351" s="28">
        <v>1000000</v>
      </c>
      <c r="H351" s="1"/>
    </row>
    <row r="352" spans="1:8" ht="16.5" customHeight="1">
      <c r="A352" s="89"/>
      <c r="B352" s="106"/>
      <c r="C352" s="73"/>
      <c r="D352" s="410"/>
      <c r="E352" s="65" t="s">
        <v>579</v>
      </c>
      <c r="F352" s="65"/>
      <c r="G352" s="28">
        <v>975000</v>
      </c>
      <c r="H352" s="1"/>
    </row>
    <row r="353" spans="1:8" ht="20.25" customHeight="1">
      <c r="A353" s="89"/>
      <c r="B353" s="106"/>
      <c r="C353" s="36"/>
      <c r="D353" s="410"/>
      <c r="E353" s="406" t="s">
        <v>608</v>
      </c>
      <c r="F353" s="407"/>
      <c r="G353" s="408"/>
      <c r="H353" s="1"/>
    </row>
    <row r="354" spans="1:8" ht="20.25" customHeight="1">
      <c r="A354" s="89"/>
      <c r="B354" s="106"/>
      <c r="C354" s="35"/>
      <c r="D354" s="397">
        <f>SUM(G354:G367)</f>
        <v>19000000</v>
      </c>
      <c r="E354" s="296" t="s">
        <v>52</v>
      </c>
      <c r="F354" s="62"/>
      <c r="G354" s="25"/>
      <c r="H354" s="1"/>
    </row>
    <row r="355" spans="1:8" ht="18" customHeight="1">
      <c r="A355" s="89"/>
      <c r="B355" s="106"/>
      <c r="C355" s="36"/>
      <c r="D355" s="416"/>
      <c r="E355" s="65" t="s">
        <v>65</v>
      </c>
      <c r="F355" s="33"/>
      <c r="G355" s="28"/>
      <c r="H355" s="1"/>
    </row>
    <row r="356" spans="1:8" ht="15.75" customHeight="1">
      <c r="A356" s="89"/>
      <c r="B356" s="106"/>
      <c r="C356" s="36"/>
      <c r="D356" s="416"/>
      <c r="E356" s="65" t="s">
        <v>53</v>
      </c>
      <c r="F356" s="33" t="s">
        <v>552</v>
      </c>
      <c r="G356" s="28">
        <v>3000000</v>
      </c>
      <c r="H356" s="1"/>
    </row>
    <row r="357" spans="1:8" ht="15.75" customHeight="1">
      <c r="A357" s="89"/>
      <c r="B357" s="106"/>
      <c r="C357" s="36"/>
      <c r="D357" s="416"/>
      <c r="E357" s="65" t="s">
        <v>54</v>
      </c>
      <c r="F357" s="33" t="s">
        <v>553</v>
      </c>
      <c r="G357" s="28">
        <v>3750000</v>
      </c>
      <c r="H357" s="1"/>
    </row>
    <row r="358" spans="1:8" ht="15.75" customHeight="1">
      <c r="A358" s="89"/>
      <c r="B358" s="106"/>
      <c r="C358" s="36"/>
      <c r="D358" s="416"/>
      <c r="E358" s="65" t="s">
        <v>221</v>
      </c>
      <c r="F358" s="33" t="s">
        <v>554</v>
      </c>
      <c r="G358" s="67">
        <v>2000000</v>
      </c>
      <c r="H358" s="1"/>
    </row>
    <row r="359" spans="1:8" ht="15.75" customHeight="1">
      <c r="A359" s="89"/>
      <c r="B359" s="106"/>
      <c r="C359" s="36" t="s">
        <v>66</v>
      </c>
      <c r="D359" s="416"/>
      <c r="E359" s="65" t="s">
        <v>55</v>
      </c>
      <c r="F359" s="33" t="s">
        <v>555</v>
      </c>
      <c r="G359" s="28">
        <v>1600000</v>
      </c>
      <c r="H359" s="1"/>
    </row>
    <row r="360" spans="1:8" ht="15.75" customHeight="1">
      <c r="A360" s="89"/>
      <c r="B360" s="106"/>
      <c r="C360" s="36" t="s">
        <v>67</v>
      </c>
      <c r="D360" s="416"/>
      <c r="E360" s="65" t="s">
        <v>469</v>
      </c>
      <c r="F360" s="65"/>
      <c r="G360" s="28">
        <v>1000000</v>
      </c>
      <c r="H360" s="1"/>
    </row>
    <row r="361" spans="1:8" ht="15.75" customHeight="1">
      <c r="A361" s="89"/>
      <c r="B361" s="106"/>
      <c r="C361" s="36" t="s">
        <v>68</v>
      </c>
      <c r="D361" s="416"/>
      <c r="E361" s="65" t="s">
        <v>160</v>
      </c>
      <c r="F361" s="33"/>
      <c r="G361" s="28">
        <v>2000000</v>
      </c>
      <c r="H361" s="1"/>
    </row>
    <row r="362" spans="1:8" ht="15.75" customHeight="1">
      <c r="A362" s="89"/>
      <c r="B362" s="106"/>
      <c r="C362" s="36"/>
      <c r="D362" s="416"/>
      <c r="E362" s="65" t="s">
        <v>69</v>
      </c>
      <c r="F362" s="33"/>
      <c r="G362" s="28">
        <v>300000</v>
      </c>
      <c r="H362" s="1"/>
    </row>
    <row r="363" spans="1:8" ht="15.75" customHeight="1">
      <c r="A363" s="89"/>
      <c r="B363" s="106"/>
      <c r="C363" s="106"/>
      <c r="D363" s="416"/>
      <c r="E363" s="65" t="s">
        <v>161</v>
      </c>
      <c r="F363" s="33"/>
      <c r="G363" s="28">
        <v>750000</v>
      </c>
      <c r="H363" s="1"/>
    </row>
    <row r="364" spans="1:8" ht="15.75" customHeight="1">
      <c r="A364" s="89"/>
      <c r="B364" s="106"/>
      <c r="C364" s="106"/>
      <c r="D364" s="416"/>
      <c r="E364" s="65" t="s">
        <v>212</v>
      </c>
      <c r="F364" s="33"/>
      <c r="G364" s="28">
        <v>2500000</v>
      </c>
      <c r="H364" s="1"/>
    </row>
    <row r="365" spans="1:8" ht="15.75" customHeight="1">
      <c r="A365" s="50"/>
      <c r="B365" s="58"/>
      <c r="C365" s="36"/>
      <c r="D365" s="416"/>
      <c r="E365" s="65" t="s">
        <v>213</v>
      </c>
      <c r="F365" s="33"/>
      <c r="G365" s="28">
        <v>800000</v>
      </c>
      <c r="H365" s="16"/>
    </row>
    <row r="366" spans="1:8" ht="15.75" customHeight="1">
      <c r="A366" s="50"/>
      <c r="B366" s="58"/>
      <c r="C366" s="36"/>
      <c r="D366" s="416"/>
      <c r="E366" s="65" t="s">
        <v>219</v>
      </c>
      <c r="F366" s="33"/>
      <c r="G366" s="28">
        <v>500000</v>
      </c>
      <c r="H366" s="16"/>
    </row>
    <row r="367" spans="1:8" ht="26.25" customHeight="1" thickBot="1">
      <c r="A367" s="324"/>
      <c r="B367" s="330"/>
      <c r="C367" s="331"/>
      <c r="D367" s="377"/>
      <c r="E367" s="328" t="s">
        <v>595</v>
      </c>
      <c r="F367" s="326"/>
      <c r="G367" s="329">
        <v>800000</v>
      </c>
      <c r="H367" s="16"/>
    </row>
    <row r="368" spans="1:8" ht="14.25" customHeight="1">
      <c r="A368" s="383" t="s">
        <v>114</v>
      </c>
      <c r="B368" s="384"/>
      <c r="C368" s="385"/>
      <c r="D368" s="411" t="s">
        <v>111</v>
      </c>
      <c r="E368" s="381" t="s">
        <v>158</v>
      </c>
      <c r="F368" s="381"/>
      <c r="G368" s="382"/>
      <c r="H368" s="1"/>
    </row>
    <row r="369" spans="1:8" ht="12.75" customHeight="1" thickBot="1">
      <c r="A369" s="90" t="s">
        <v>107</v>
      </c>
      <c r="B369" s="91" t="s">
        <v>108</v>
      </c>
      <c r="C369" s="91" t="s">
        <v>112</v>
      </c>
      <c r="D369" s="412"/>
      <c r="E369" s="450"/>
      <c r="F369" s="450"/>
      <c r="G369" s="451"/>
      <c r="H369" s="1"/>
    </row>
    <row r="370" spans="1:8" ht="13.5" customHeight="1" thickTop="1">
      <c r="A370" s="56"/>
      <c r="B370" s="58"/>
      <c r="C370" s="35"/>
      <c r="D370" s="409">
        <f>SUM(G370:G381)</f>
        <v>11000000</v>
      </c>
      <c r="E370" s="127" t="s">
        <v>52</v>
      </c>
      <c r="F370" s="22"/>
      <c r="G370" s="25"/>
      <c r="H370" s="16"/>
    </row>
    <row r="371" spans="1:8" ht="13.5" customHeight="1">
      <c r="A371" s="56"/>
      <c r="B371" s="58"/>
      <c r="C371" s="36"/>
      <c r="D371" s="410"/>
      <c r="E371" s="65" t="s">
        <v>65</v>
      </c>
      <c r="F371" s="33"/>
      <c r="G371" s="28"/>
      <c r="H371" s="16"/>
    </row>
    <row r="372" spans="1:8" ht="13.5" customHeight="1">
      <c r="A372" s="56"/>
      <c r="B372" s="58"/>
      <c r="C372" s="36"/>
      <c r="D372" s="410"/>
      <c r="E372" s="65" t="s">
        <v>53</v>
      </c>
      <c r="F372" s="33" t="s">
        <v>548</v>
      </c>
      <c r="G372" s="67">
        <v>2520000</v>
      </c>
      <c r="H372" s="16"/>
    </row>
    <row r="373" spans="1:8" ht="13.5" customHeight="1">
      <c r="A373" s="56"/>
      <c r="B373" s="58"/>
      <c r="C373" s="36"/>
      <c r="D373" s="410"/>
      <c r="E373" s="65" t="s">
        <v>54</v>
      </c>
      <c r="F373" s="33" t="s">
        <v>549</v>
      </c>
      <c r="G373" s="67">
        <v>3150000</v>
      </c>
      <c r="H373" s="16"/>
    </row>
    <row r="374" spans="1:8" ht="13.5" customHeight="1">
      <c r="A374" s="56"/>
      <c r="B374" s="58"/>
      <c r="C374" s="36" t="s">
        <v>352</v>
      </c>
      <c r="D374" s="410"/>
      <c r="E374" s="65" t="s">
        <v>221</v>
      </c>
      <c r="F374" s="33" t="s">
        <v>550</v>
      </c>
      <c r="G374" s="67">
        <v>1800000</v>
      </c>
      <c r="H374" s="16"/>
    </row>
    <row r="375" spans="1:8" ht="13.5" customHeight="1">
      <c r="A375" s="56"/>
      <c r="B375" s="58"/>
      <c r="C375" s="36" t="s">
        <v>70</v>
      </c>
      <c r="D375" s="410"/>
      <c r="E375" s="65" t="s">
        <v>55</v>
      </c>
      <c r="F375" s="33" t="s">
        <v>351</v>
      </c>
      <c r="G375" s="67">
        <v>120000</v>
      </c>
      <c r="H375" s="16"/>
    </row>
    <row r="376" spans="1:8" ht="13.5" customHeight="1">
      <c r="A376" s="56"/>
      <c r="B376" s="58"/>
      <c r="C376" s="36" t="s">
        <v>61</v>
      </c>
      <c r="D376" s="410"/>
      <c r="E376" s="65" t="s">
        <v>121</v>
      </c>
      <c r="F376" s="33" t="s">
        <v>224</v>
      </c>
      <c r="G376" s="28">
        <v>200000</v>
      </c>
      <c r="H376" s="16"/>
    </row>
    <row r="377" spans="1:8" ht="13.5" customHeight="1">
      <c r="A377" s="56"/>
      <c r="B377" s="58"/>
      <c r="C377" s="36"/>
      <c r="D377" s="410"/>
      <c r="E377" s="65" t="s">
        <v>71</v>
      </c>
      <c r="F377" s="33"/>
      <c r="G377" s="28">
        <v>750000</v>
      </c>
      <c r="H377" s="16"/>
    </row>
    <row r="378" spans="1:8" ht="13.5" customHeight="1">
      <c r="A378" s="56"/>
      <c r="B378" s="58"/>
      <c r="C378" s="36"/>
      <c r="D378" s="410"/>
      <c r="E378" s="65" t="s">
        <v>122</v>
      </c>
      <c r="F378" s="33" t="s">
        <v>225</v>
      </c>
      <c r="G378" s="28">
        <v>400000</v>
      </c>
      <c r="H378" s="16"/>
    </row>
    <row r="379" spans="1:8" ht="13.5" customHeight="1">
      <c r="A379" s="56"/>
      <c r="B379" s="58"/>
      <c r="C379" s="36"/>
      <c r="D379" s="410"/>
      <c r="E379" s="65" t="s">
        <v>51</v>
      </c>
      <c r="F379" s="33"/>
      <c r="G379" s="28">
        <v>800000</v>
      </c>
      <c r="H379" s="16"/>
    </row>
    <row r="380" spans="1:8" ht="13.5" customHeight="1">
      <c r="A380" s="56"/>
      <c r="B380" s="58"/>
      <c r="C380" s="36"/>
      <c r="D380" s="410"/>
      <c r="E380" s="65" t="s">
        <v>596</v>
      </c>
      <c r="F380" s="65"/>
      <c r="G380" s="28">
        <v>1260000</v>
      </c>
      <c r="H380" s="16"/>
    </row>
    <row r="381" spans="1:8" ht="13.5" customHeight="1">
      <c r="A381" s="56"/>
      <c r="B381" s="58"/>
      <c r="C381" s="36"/>
      <c r="D381" s="410"/>
      <c r="E381" s="406" t="s">
        <v>551</v>
      </c>
      <c r="F381" s="407"/>
      <c r="G381" s="408"/>
      <c r="H381" s="16"/>
    </row>
    <row r="382" spans="1:8" ht="13.5" customHeight="1">
      <c r="A382" s="56"/>
      <c r="B382" s="354"/>
      <c r="C382" s="449" t="s">
        <v>656</v>
      </c>
      <c r="D382" s="409">
        <f>SUM(G383:G396)</f>
        <v>6000000</v>
      </c>
      <c r="E382" s="348" t="s">
        <v>673</v>
      </c>
      <c r="F382" s="304"/>
      <c r="G382" s="104"/>
      <c r="H382" s="16"/>
    </row>
    <row r="383" spans="1:8" ht="13.5" customHeight="1">
      <c r="A383" s="56"/>
      <c r="B383" s="354"/>
      <c r="C383" s="405"/>
      <c r="D383" s="410"/>
      <c r="E383" s="65" t="s">
        <v>110</v>
      </c>
      <c r="F383" s="33" t="s">
        <v>674</v>
      </c>
      <c r="G383" s="67">
        <v>400000</v>
      </c>
      <c r="H383" s="16"/>
    </row>
    <row r="384" spans="1:8" ht="13.5" customHeight="1">
      <c r="A384" s="56"/>
      <c r="B384" s="354"/>
      <c r="C384" s="405"/>
      <c r="D384" s="410"/>
      <c r="E384" s="65" t="s">
        <v>100</v>
      </c>
      <c r="F384" s="33" t="s">
        <v>675</v>
      </c>
      <c r="G384" s="28">
        <v>240000</v>
      </c>
      <c r="H384" s="16"/>
    </row>
    <row r="385" spans="1:8" ht="13.5" customHeight="1">
      <c r="A385" s="56"/>
      <c r="B385" s="354"/>
      <c r="C385" s="405"/>
      <c r="D385" s="410"/>
      <c r="E385" s="65" t="s">
        <v>101</v>
      </c>
      <c r="F385" s="65"/>
      <c r="G385" s="28"/>
      <c r="H385" s="16"/>
    </row>
    <row r="386" spans="1:8" ht="13.5" customHeight="1">
      <c r="A386" s="56"/>
      <c r="B386" s="354"/>
      <c r="C386" s="405"/>
      <c r="D386" s="410"/>
      <c r="E386" s="187" t="s">
        <v>53</v>
      </c>
      <c r="F386" s="33" t="s">
        <v>676</v>
      </c>
      <c r="G386" s="67">
        <v>400000</v>
      </c>
      <c r="H386" s="16"/>
    </row>
    <row r="387" spans="1:8" ht="13.5" customHeight="1">
      <c r="A387" s="56"/>
      <c r="B387" s="354"/>
      <c r="C387" s="405"/>
      <c r="D387" s="410"/>
      <c r="E387" s="65" t="s">
        <v>54</v>
      </c>
      <c r="F387" s="33" t="s">
        <v>677</v>
      </c>
      <c r="G387" s="67">
        <v>500000</v>
      </c>
      <c r="H387" s="16"/>
    </row>
    <row r="388" spans="1:8" ht="13.5" customHeight="1">
      <c r="A388" s="56"/>
      <c r="B388" s="354"/>
      <c r="C388" s="405"/>
      <c r="D388" s="410"/>
      <c r="E388" s="65" t="s">
        <v>221</v>
      </c>
      <c r="F388" s="33" t="s">
        <v>676</v>
      </c>
      <c r="G388" s="67">
        <v>400000</v>
      </c>
      <c r="H388" s="16"/>
    </row>
    <row r="389" spans="1:8" ht="13.5" customHeight="1">
      <c r="A389" s="56"/>
      <c r="B389" s="354"/>
      <c r="C389" s="405"/>
      <c r="D389" s="410"/>
      <c r="E389" s="65" t="s">
        <v>55</v>
      </c>
      <c r="F389" s="33" t="s">
        <v>678</v>
      </c>
      <c r="G389" s="67">
        <v>800000</v>
      </c>
      <c r="H389" s="16"/>
    </row>
    <row r="390" spans="1:8" ht="13.5" customHeight="1">
      <c r="A390" s="56"/>
      <c r="B390" s="354"/>
      <c r="C390" s="405"/>
      <c r="D390" s="410"/>
      <c r="E390" s="65" t="s">
        <v>679</v>
      </c>
      <c r="F390" s="65"/>
      <c r="G390" s="28">
        <v>1000000</v>
      </c>
      <c r="H390" s="16"/>
    </row>
    <row r="391" spans="1:8" ht="13.5" customHeight="1">
      <c r="A391" s="56"/>
      <c r="B391" s="354"/>
      <c r="C391" s="405"/>
      <c r="D391" s="410"/>
      <c r="E391" s="65" t="s">
        <v>575</v>
      </c>
      <c r="F391" s="65"/>
      <c r="G391" s="28">
        <v>300000</v>
      </c>
      <c r="H391" s="16"/>
    </row>
    <row r="392" spans="1:8" ht="13.5" customHeight="1">
      <c r="A392" s="56"/>
      <c r="B392" s="354"/>
      <c r="C392" s="405"/>
      <c r="D392" s="410"/>
      <c r="E392" s="65" t="s">
        <v>576</v>
      </c>
      <c r="F392" s="65"/>
      <c r="G392" s="28">
        <v>200000</v>
      </c>
      <c r="H392" s="16"/>
    </row>
    <row r="393" spans="1:8" ht="13.5" customHeight="1">
      <c r="A393" s="56"/>
      <c r="B393" s="354"/>
      <c r="C393" s="405"/>
      <c r="D393" s="410"/>
      <c r="E393" s="65" t="s">
        <v>577</v>
      </c>
      <c r="F393" s="33"/>
      <c r="G393" s="67">
        <v>500000</v>
      </c>
      <c r="H393" s="16"/>
    </row>
    <row r="394" spans="1:8" ht="13.5" customHeight="1">
      <c r="A394" s="56"/>
      <c r="B394" s="354"/>
      <c r="C394" s="405"/>
      <c r="D394" s="410"/>
      <c r="E394" s="65" t="s">
        <v>578</v>
      </c>
      <c r="F394" s="65"/>
      <c r="G394" s="28">
        <v>500000</v>
      </c>
      <c r="H394" s="16"/>
    </row>
    <row r="395" spans="1:8" ht="13.5" customHeight="1">
      <c r="A395" s="56"/>
      <c r="B395" s="354"/>
      <c r="C395" s="405"/>
      <c r="D395" s="410"/>
      <c r="E395" s="65" t="s">
        <v>680</v>
      </c>
      <c r="F395" s="65" t="s">
        <v>681</v>
      </c>
      <c r="G395" s="28">
        <v>500000</v>
      </c>
      <c r="H395" s="16"/>
    </row>
    <row r="396" spans="1:8" ht="13.5" customHeight="1">
      <c r="A396" s="56"/>
      <c r="B396" s="354"/>
      <c r="C396" s="414"/>
      <c r="D396" s="413"/>
      <c r="E396" s="191" t="s">
        <v>682</v>
      </c>
      <c r="F396" s="33" t="s">
        <v>687</v>
      </c>
      <c r="G396" s="67">
        <v>260000</v>
      </c>
      <c r="H396" s="16"/>
    </row>
    <row r="397" spans="1:8" ht="12.75" customHeight="1">
      <c r="A397" s="89"/>
      <c r="B397" s="225"/>
      <c r="C397" s="60" t="s">
        <v>214</v>
      </c>
      <c r="D397" s="397">
        <f>SUM(G397:G398)</f>
        <v>1000000</v>
      </c>
      <c r="E397" s="453" t="s">
        <v>353</v>
      </c>
      <c r="F397" s="62"/>
      <c r="G397" s="454">
        <v>1000000</v>
      </c>
      <c r="H397" s="1"/>
    </row>
    <row r="398" spans="1:8" ht="12" customHeight="1">
      <c r="A398" s="89"/>
      <c r="B398" s="225"/>
      <c r="C398" s="36" t="s">
        <v>215</v>
      </c>
      <c r="D398" s="395"/>
      <c r="E398" s="402"/>
      <c r="F398" s="33"/>
      <c r="G398" s="404"/>
      <c r="H398" s="1"/>
    </row>
    <row r="399" spans="1:8" ht="16.5" customHeight="1">
      <c r="A399" s="116" t="s">
        <v>470</v>
      </c>
      <c r="B399" s="125"/>
      <c r="C399" s="53"/>
      <c r="D399" s="13">
        <f>D400+D419+D425</f>
        <v>33000000</v>
      </c>
      <c r="E399" s="15"/>
      <c r="F399" s="95"/>
      <c r="G399" s="42"/>
      <c r="H399" s="16"/>
    </row>
    <row r="400" spans="1:8" ht="15.75" customHeight="1">
      <c r="A400" s="38"/>
      <c r="B400" s="52" t="s">
        <v>471</v>
      </c>
      <c r="C400" s="53"/>
      <c r="D400" s="13">
        <f>SUM(D401:D418)</f>
        <v>18000000</v>
      </c>
      <c r="E400" s="15"/>
      <c r="F400" s="95"/>
      <c r="G400" s="42"/>
      <c r="H400" s="16"/>
    </row>
    <row r="401" spans="1:8" ht="14.25" customHeight="1">
      <c r="A401" s="38"/>
      <c r="B401" s="54"/>
      <c r="C401" s="491"/>
      <c r="D401" s="409">
        <f>SUM(G401:G405)</f>
        <v>6500000</v>
      </c>
      <c r="E401" s="22" t="s">
        <v>72</v>
      </c>
      <c r="F401" s="22"/>
      <c r="G401" s="25"/>
      <c r="H401" s="16"/>
    </row>
    <row r="402" spans="1:8" ht="14.25" customHeight="1">
      <c r="A402" s="38"/>
      <c r="B402" s="55"/>
      <c r="C402" s="492"/>
      <c r="D402" s="410"/>
      <c r="E402" s="65" t="s">
        <v>50</v>
      </c>
      <c r="F402" s="33" t="s">
        <v>472</v>
      </c>
      <c r="G402" s="28">
        <v>3700000</v>
      </c>
      <c r="H402" s="16"/>
    </row>
    <row r="403" spans="1:8" ht="14.25" customHeight="1">
      <c r="A403" s="38"/>
      <c r="B403" s="55"/>
      <c r="C403" s="417" t="s">
        <v>354</v>
      </c>
      <c r="D403" s="410"/>
      <c r="E403" s="65" t="s">
        <v>102</v>
      </c>
      <c r="F403" s="33" t="s">
        <v>484</v>
      </c>
      <c r="G403" s="28">
        <v>1650000</v>
      </c>
      <c r="H403" s="16"/>
    </row>
    <row r="404" spans="1:8" ht="14.25" customHeight="1">
      <c r="A404" s="38"/>
      <c r="B404" s="55"/>
      <c r="C404" s="417"/>
      <c r="D404" s="410"/>
      <c r="E404" s="65" t="s">
        <v>473</v>
      </c>
      <c r="F404" s="33"/>
      <c r="G404" s="28">
        <v>500000</v>
      </c>
      <c r="H404" s="16"/>
    </row>
    <row r="405" spans="1:8" ht="14.25" customHeight="1">
      <c r="A405" s="38"/>
      <c r="B405" s="55"/>
      <c r="C405" s="36"/>
      <c r="D405" s="410"/>
      <c r="E405" s="65" t="s">
        <v>504</v>
      </c>
      <c r="F405" s="65"/>
      <c r="G405" s="28">
        <v>650000</v>
      </c>
      <c r="H405" s="16"/>
    </row>
    <row r="406" spans="1:8" ht="10.5" customHeight="1" thickBot="1">
      <c r="A406" s="327"/>
      <c r="B406" s="357"/>
      <c r="C406" s="331"/>
      <c r="D406" s="164"/>
      <c r="E406" s="420" t="s">
        <v>597</v>
      </c>
      <c r="F406" s="421"/>
      <c r="G406" s="398"/>
      <c r="H406" s="16"/>
    </row>
    <row r="407" spans="1:8" ht="20.25" customHeight="1">
      <c r="A407" s="383" t="s">
        <v>114</v>
      </c>
      <c r="B407" s="384"/>
      <c r="C407" s="385"/>
      <c r="D407" s="411" t="s">
        <v>111</v>
      </c>
      <c r="E407" s="381" t="s">
        <v>158</v>
      </c>
      <c r="F407" s="381"/>
      <c r="G407" s="382"/>
      <c r="H407" s="1"/>
    </row>
    <row r="408" spans="1:8" ht="20.25" customHeight="1" thickBot="1">
      <c r="A408" s="90" t="s">
        <v>107</v>
      </c>
      <c r="B408" s="91" t="s">
        <v>108</v>
      </c>
      <c r="C408" s="91" t="s">
        <v>112</v>
      </c>
      <c r="D408" s="412"/>
      <c r="E408" s="450"/>
      <c r="F408" s="450"/>
      <c r="G408" s="451"/>
      <c r="H408" s="1"/>
    </row>
    <row r="409" spans="1:8" ht="13.5" customHeight="1" thickTop="1">
      <c r="A409" s="38"/>
      <c r="B409" s="76"/>
      <c r="C409" s="396"/>
      <c r="D409" s="409">
        <f>SUM(G410:G413)</f>
        <v>6500000</v>
      </c>
      <c r="E409" s="22" t="s">
        <v>357</v>
      </c>
      <c r="F409" s="62"/>
      <c r="G409" s="25"/>
      <c r="H409" s="16"/>
    </row>
    <row r="410" spans="1:8" ht="12.75" customHeight="1">
      <c r="A410" s="38"/>
      <c r="B410" s="76"/>
      <c r="C410" s="417"/>
      <c r="D410" s="410"/>
      <c r="E410" s="33" t="s">
        <v>356</v>
      </c>
      <c r="F410" s="65" t="s">
        <v>423</v>
      </c>
      <c r="G410" s="28">
        <v>3500000</v>
      </c>
      <c r="H410" s="16"/>
    </row>
    <row r="411" spans="1:8" ht="12.75" customHeight="1">
      <c r="A411" s="38"/>
      <c r="B411" s="76"/>
      <c r="C411" s="417" t="s">
        <v>355</v>
      </c>
      <c r="D411" s="410"/>
      <c r="E411" s="33" t="s">
        <v>474</v>
      </c>
      <c r="F411" s="65" t="s">
        <v>485</v>
      </c>
      <c r="G411" s="28">
        <v>1650000</v>
      </c>
      <c r="H411" s="16"/>
    </row>
    <row r="412" spans="1:8" ht="12.75" customHeight="1">
      <c r="A412" s="38"/>
      <c r="B412" s="76"/>
      <c r="C412" s="417"/>
      <c r="D412" s="410"/>
      <c r="E412" s="33" t="s">
        <v>475</v>
      </c>
      <c r="F412" s="65"/>
      <c r="G412" s="28">
        <v>800000</v>
      </c>
      <c r="H412" s="16"/>
    </row>
    <row r="413" spans="1:8" ht="12.75" customHeight="1">
      <c r="A413" s="38"/>
      <c r="B413" s="76"/>
      <c r="C413" s="36"/>
      <c r="D413" s="413"/>
      <c r="E413" s="33" t="s">
        <v>476</v>
      </c>
      <c r="F413" s="65"/>
      <c r="G413" s="28">
        <v>550000</v>
      </c>
      <c r="H413" s="16"/>
    </row>
    <row r="414" spans="1:8" ht="14.25" customHeight="1">
      <c r="A414" s="38"/>
      <c r="B414" s="76"/>
      <c r="C414" s="35"/>
      <c r="D414" s="409">
        <f>SUM(G415:G418)</f>
        <v>5000000</v>
      </c>
      <c r="E414" s="22" t="s">
        <v>358</v>
      </c>
      <c r="F414" s="62"/>
      <c r="G414" s="25"/>
      <c r="H414" s="16"/>
    </row>
    <row r="415" spans="1:8" ht="15" customHeight="1">
      <c r="A415" s="38"/>
      <c r="B415" s="76"/>
      <c r="C415" s="417" t="s">
        <v>414</v>
      </c>
      <c r="D415" s="410"/>
      <c r="E415" s="33" t="s">
        <v>356</v>
      </c>
      <c r="F415" s="65" t="s">
        <v>424</v>
      </c>
      <c r="G415" s="28">
        <v>2800000</v>
      </c>
      <c r="H415" s="16"/>
    </row>
    <row r="416" spans="1:8" ht="15.75" customHeight="1">
      <c r="A416" s="38"/>
      <c r="B416" s="76"/>
      <c r="C416" s="417"/>
      <c r="D416" s="410"/>
      <c r="E416" s="33" t="s">
        <v>359</v>
      </c>
      <c r="F416" s="65" t="s">
        <v>486</v>
      </c>
      <c r="G416" s="28">
        <v>1320000</v>
      </c>
      <c r="H416" s="16"/>
    </row>
    <row r="417" spans="1:8" ht="14.25" customHeight="1">
      <c r="A417" s="38"/>
      <c r="B417" s="76"/>
      <c r="C417" s="36"/>
      <c r="D417" s="410"/>
      <c r="E417" s="33" t="s">
        <v>477</v>
      </c>
      <c r="F417" s="65"/>
      <c r="G417" s="28">
        <v>300000</v>
      </c>
      <c r="H417" s="16"/>
    </row>
    <row r="418" spans="1:8" ht="14.25" customHeight="1">
      <c r="A418" s="38"/>
      <c r="B418" s="76"/>
      <c r="C418" s="36"/>
      <c r="D418" s="410"/>
      <c r="E418" s="33" t="s">
        <v>505</v>
      </c>
      <c r="F418" s="65"/>
      <c r="G418" s="28">
        <v>580000</v>
      </c>
      <c r="H418" s="16"/>
    </row>
    <row r="419" spans="1:8" ht="15" customHeight="1">
      <c r="A419" s="38"/>
      <c r="B419" s="449" t="s">
        <v>73</v>
      </c>
      <c r="C419" s="449"/>
      <c r="D419" s="409">
        <f>SUM(G419:G422)</f>
        <v>3000000</v>
      </c>
      <c r="E419" s="22" t="s">
        <v>74</v>
      </c>
      <c r="F419" s="62"/>
      <c r="G419" s="25"/>
      <c r="H419" s="16"/>
    </row>
    <row r="420" spans="1:8" ht="15" customHeight="1">
      <c r="A420" s="38"/>
      <c r="B420" s="405"/>
      <c r="C420" s="405"/>
      <c r="D420" s="410"/>
      <c r="E420" s="33" t="s">
        <v>103</v>
      </c>
      <c r="F420" s="302">
        <v>893</v>
      </c>
      <c r="G420" s="28">
        <v>2000000</v>
      </c>
      <c r="H420" s="16"/>
    </row>
    <row r="421" spans="1:8" ht="15" customHeight="1">
      <c r="A421" s="38"/>
      <c r="B421" s="405"/>
      <c r="C421" s="405"/>
      <c r="D421" s="410"/>
      <c r="E421" s="33" t="s">
        <v>104</v>
      </c>
      <c r="F421" s="303">
        <v>100</v>
      </c>
      <c r="G421" s="28">
        <v>110000</v>
      </c>
      <c r="H421" s="16"/>
    </row>
    <row r="422" spans="1:8" ht="12" customHeight="1">
      <c r="A422" s="38"/>
      <c r="B422" s="414"/>
      <c r="C422" s="414"/>
      <c r="D422" s="413"/>
      <c r="E422" s="4" t="s">
        <v>130</v>
      </c>
      <c r="F422" s="71"/>
      <c r="G422" s="30">
        <v>890000</v>
      </c>
      <c r="H422" s="16"/>
    </row>
    <row r="423" spans="1:8" ht="14.25" customHeight="1" hidden="1">
      <c r="A423" s="390" t="s">
        <v>114</v>
      </c>
      <c r="B423" s="391"/>
      <c r="C423" s="392"/>
      <c r="D423" s="389" t="s">
        <v>111</v>
      </c>
      <c r="E423" s="455" t="s">
        <v>158</v>
      </c>
      <c r="F423" s="455"/>
      <c r="G423" s="456"/>
      <c r="H423" s="1"/>
    </row>
    <row r="424" spans="1:8" ht="12.75" customHeight="1" hidden="1" thickBot="1">
      <c r="A424" s="86" t="s">
        <v>107</v>
      </c>
      <c r="B424" s="91" t="s">
        <v>108</v>
      </c>
      <c r="C424" s="91" t="s">
        <v>112</v>
      </c>
      <c r="D424" s="412"/>
      <c r="E424" s="450"/>
      <c r="F424" s="450"/>
      <c r="G424" s="451"/>
      <c r="H424" s="1"/>
    </row>
    <row r="425" spans="1:8" ht="25.5" customHeight="1">
      <c r="A425" s="89"/>
      <c r="B425" s="65" t="s">
        <v>529</v>
      </c>
      <c r="C425" s="319"/>
      <c r="D425" s="115">
        <f>D426</f>
        <v>12000000</v>
      </c>
      <c r="E425" s="240"/>
      <c r="F425" s="240"/>
      <c r="G425" s="67"/>
      <c r="H425" s="1"/>
    </row>
    <row r="426" spans="1:8" ht="15.75" customHeight="1">
      <c r="A426" s="89"/>
      <c r="B426" s="65"/>
      <c r="C426" s="493" t="s">
        <v>539</v>
      </c>
      <c r="D426" s="409">
        <f>G426</f>
        <v>12000000</v>
      </c>
      <c r="E426" s="22" t="s">
        <v>530</v>
      </c>
      <c r="F426" s="304"/>
      <c r="G426" s="104">
        <v>12000000</v>
      </c>
      <c r="H426" s="1"/>
    </row>
    <row r="427" spans="1:8" ht="21" customHeight="1">
      <c r="A427" s="320"/>
      <c r="B427" s="321"/>
      <c r="C427" s="494"/>
      <c r="D427" s="413"/>
      <c r="E427" s="406" t="s">
        <v>547</v>
      </c>
      <c r="F427" s="407"/>
      <c r="G427" s="408"/>
      <c r="H427" s="1"/>
    </row>
    <row r="428" spans="1:8" ht="31.5" customHeight="1">
      <c r="A428" s="214" t="s">
        <v>123</v>
      </c>
      <c r="B428" s="215"/>
      <c r="C428" s="17"/>
      <c r="D428" s="13">
        <f>D429+D433+D478+D479</f>
        <v>232568000</v>
      </c>
      <c r="E428" s="15"/>
      <c r="F428" s="95"/>
      <c r="G428" s="42"/>
      <c r="H428" s="16"/>
    </row>
    <row r="429" spans="1:8" ht="23.25" customHeight="1">
      <c r="A429" s="40"/>
      <c r="B429" s="43" t="s">
        <v>478</v>
      </c>
      <c r="C429" s="17"/>
      <c r="D429" s="13">
        <f>SUM(D430:D430)</f>
        <v>36000000</v>
      </c>
      <c r="E429" s="15"/>
      <c r="F429" s="95"/>
      <c r="G429" s="42"/>
      <c r="H429" s="16"/>
    </row>
    <row r="430" spans="1:8" ht="21.75" customHeight="1">
      <c r="A430" s="40"/>
      <c r="B430" s="74"/>
      <c r="C430" s="449" t="s">
        <v>115</v>
      </c>
      <c r="D430" s="409">
        <f>SUM(G430:G430)</f>
        <v>36000000</v>
      </c>
      <c r="E430" s="207" t="s">
        <v>598</v>
      </c>
      <c r="F430" s="22"/>
      <c r="G430" s="28">
        <v>36000000</v>
      </c>
      <c r="H430" s="16"/>
    </row>
    <row r="431" spans="1:8" ht="16.5" customHeight="1">
      <c r="A431" s="40"/>
      <c r="B431" s="36"/>
      <c r="C431" s="405"/>
      <c r="D431" s="410"/>
      <c r="E431" s="352" t="s">
        <v>701</v>
      </c>
      <c r="F431" s="33"/>
      <c r="G431" s="28"/>
      <c r="H431" s="16"/>
    </row>
    <row r="432" spans="1:8" ht="16.5" customHeight="1">
      <c r="A432" s="40"/>
      <c r="B432" s="353"/>
      <c r="C432" s="414"/>
      <c r="D432" s="413"/>
      <c r="E432" s="352" t="s">
        <v>655</v>
      </c>
      <c r="F432" s="33"/>
      <c r="G432" s="28"/>
      <c r="H432" s="16"/>
    </row>
    <row r="433" spans="1:8" ht="25.5" customHeight="1">
      <c r="A433" s="50"/>
      <c r="B433" s="489" t="s">
        <v>75</v>
      </c>
      <c r="C433" s="490"/>
      <c r="D433" s="13">
        <f>SUM(D434:D460)</f>
        <v>188545700</v>
      </c>
      <c r="E433" s="15"/>
      <c r="F433" s="95"/>
      <c r="G433" s="42"/>
      <c r="H433" s="16"/>
    </row>
    <row r="434" spans="1:8" ht="17.25" customHeight="1">
      <c r="A434" s="50"/>
      <c r="B434" s="110" t="s">
        <v>105</v>
      </c>
      <c r="C434" s="449" t="s">
        <v>76</v>
      </c>
      <c r="D434" s="409">
        <f>SUM(G434:G436)</f>
        <v>12500000</v>
      </c>
      <c r="E434" s="22" t="s">
        <v>77</v>
      </c>
      <c r="F434" s="22"/>
      <c r="G434" s="63"/>
      <c r="H434" s="65"/>
    </row>
    <row r="435" spans="1:8" ht="16.5" customHeight="1">
      <c r="A435" s="50"/>
      <c r="B435" s="73"/>
      <c r="C435" s="405"/>
      <c r="D435" s="410"/>
      <c r="E435" s="33" t="s">
        <v>222</v>
      </c>
      <c r="F435" s="33"/>
      <c r="G435" s="66">
        <v>2000000</v>
      </c>
      <c r="H435" s="65"/>
    </row>
    <row r="436" spans="1:8" ht="16.5" customHeight="1">
      <c r="A436" s="50"/>
      <c r="B436" s="73"/>
      <c r="C436" s="405"/>
      <c r="D436" s="410"/>
      <c r="E436" s="33" t="s">
        <v>216</v>
      </c>
      <c r="F436" s="33" t="s">
        <v>266</v>
      </c>
      <c r="G436" s="66">
        <v>10500000</v>
      </c>
      <c r="H436" s="65"/>
    </row>
    <row r="437" spans="1:8" ht="21" customHeight="1">
      <c r="A437" s="50"/>
      <c r="B437" s="73"/>
      <c r="C437" s="449" t="s">
        <v>78</v>
      </c>
      <c r="D437" s="409">
        <f>SUM(G437:G437)</f>
        <v>115600000</v>
      </c>
      <c r="E437" s="452" t="s">
        <v>79</v>
      </c>
      <c r="F437" s="452"/>
      <c r="G437" s="104">
        <v>115600000</v>
      </c>
      <c r="H437" s="65"/>
    </row>
    <row r="438" spans="1:8" ht="18.75" customHeight="1" thickBot="1">
      <c r="A438" s="324"/>
      <c r="B438" s="325"/>
      <c r="C438" s="459"/>
      <c r="D438" s="393"/>
      <c r="E438" s="420" t="s">
        <v>730</v>
      </c>
      <c r="F438" s="421"/>
      <c r="G438" s="398"/>
      <c r="H438" s="16"/>
    </row>
    <row r="439" spans="1:8" ht="18.75" customHeight="1">
      <c r="A439" s="383" t="s">
        <v>114</v>
      </c>
      <c r="B439" s="384"/>
      <c r="C439" s="385"/>
      <c r="D439" s="411" t="s">
        <v>111</v>
      </c>
      <c r="E439" s="381" t="s">
        <v>158</v>
      </c>
      <c r="F439" s="381"/>
      <c r="G439" s="382"/>
      <c r="H439" s="1"/>
    </row>
    <row r="440" spans="1:8" ht="18.75" customHeight="1" thickBot="1">
      <c r="A440" s="90" t="s">
        <v>107</v>
      </c>
      <c r="B440" s="91" t="s">
        <v>108</v>
      </c>
      <c r="C440" s="91" t="s">
        <v>112</v>
      </c>
      <c r="D440" s="412"/>
      <c r="E440" s="450"/>
      <c r="F440" s="450"/>
      <c r="G440" s="451"/>
      <c r="H440" s="1"/>
    </row>
    <row r="441" spans="1:8" ht="16.5" customHeight="1" thickTop="1">
      <c r="A441" s="50"/>
      <c r="B441" s="73"/>
      <c r="C441" s="449" t="s">
        <v>19</v>
      </c>
      <c r="D441" s="409">
        <f>SUM(G441:G445)</f>
        <v>8600000</v>
      </c>
      <c r="E441" s="31" t="s">
        <v>176</v>
      </c>
      <c r="F441" s="22" t="s">
        <v>507</v>
      </c>
      <c r="G441" s="104">
        <v>4440000</v>
      </c>
      <c r="H441" s="16"/>
    </row>
    <row r="442" spans="1:8" ht="16.5" customHeight="1">
      <c r="A442" s="50"/>
      <c r="B442" s="73"/>
      <c r="C442" s="405"/>
      <c r="D442" s="410"/>
      <c r="E442" s="191" t="s">
        <v>162</v>
      </c>
      <c r="F442" s="33" t="s">
        <v>506</v>
      </c>
      <c r="G442" s="67">
        <v>2100000</v>
      </c>
      <c r="H442" s="16"/>
    </row>
    <row r="443" spans="1:8" ht="16.5" customHeight="1">
      <c r="A443" s="50"/>
      <c r="B443" s="73"/>
      <c r="C443" s="405"/>
      <c r="D443" s="410"/>
      <c r="E443" s="191" t="s">
        <v>177</v>
      </c>
      <c r="F443" s="33" t="s">
        <v>187</v>
      </c>
      <c r="G443" s="67">
        <v>920000</v>
      </c>
      <c r="H443" s="16"/>
    </row>
    <row r="444" spans="1:8" ht="16.5" customHeight="1">
      <c r="A444" s="50"/>
      <c r="B444" s="73"/>
      <c r="C444" s="405"/>
      <c r="D444" s="410"/>
      <c r="E444" s="191" t="s">
        <v>178</v>
      </c>
      <c r="F444" s="33" t="s">
        <v>259</v>
      </c>
      <c r="G444" s="67">
        <v>640000</v>
      </c>
      <c r="H444" s="16"/>
    </row>
    <row r="445" spans="1:8" ht="16.5" customHeight="1">
      <c r="A445" s="50"/>
      <c r="B445" s="73"/>
      <c r="C445" s="405"/>
      <c r="D445" s="410"/>
      <c r="E445" s="191" t="s">
        <v>727</v>
      </c>
      <c r="F445" s="33"/>
      <c r="G445" s="67">
        <v>500000</v>
      </c>
      <c r="H445" s="16"/>
    </row>
    <row r="446" spans="1:8" ht="16.5" customHeight="1">
      <c r="A446" s="50"/>
      <c r="B446" s="73"/>
      <c r="C446" s="29"/>
      <c r="D446" s="12"/>
      <c r="E446" s="402" t="s">
        <v>729</v>
      </c>
      <c r="F446" s="403"/>
      <c r="G446" s="404"/>
      <c r="H446" s="16"/>
    </row>
    <row r="447" spans="1:8" ht="16.5" customHeight="1">
      <c r="A447" s="50"/>
      <c r="B447" s="73"/>
      <c r="C447" s="59" t="s">
        <v>80</v>
      </c>
      <c r="D447" s="77">
        <f>G447</f>
        <v>6000000</v>
      </c>
      <c r="E447" s="185" t="s">
        <v>179</v>
      </c>
      <c r="F447" s="95" t="s">
        <v>195</v>
      </c>
      <c r="G447" s="70">
        <v>6000000</v>
      </c>
      <c r="H447" s="16"/>
    </row>
    <row r="448" spans="1:8" ht="16.5" customHeight="1">
      <c r="A448" s="50"/>
      <c r="B448" s="73"/>
      <c r="C448" s="449" t="s">
        <v>163</v>
      </c>
      <c r="D448" s="409">
        <f>SUM(G448:G450)</f>
        <v>7100000</v>
      </c>
      <c r="E448" s="31" t="s">
        <v>180</v>
      </c>
      <c r="F448" s="22" t="s">
        <v>165</v>
      </c>
      <c r="G448" s="104">
        <v>3600000</v>
      </c>
      <c r="H448" s="16"/>
    </row>
    <row r="449" spans="1:8" ht="16.5" customHeight="1">
      <c r="A449" s="50"/>
      <c r="B449" s="73"/>
      <c r="C449" s="405"/>
      <c r="D449" s="410"/>
      <c r="E449" s="191" t="s">
        <v>217</v>
      </c>
      <c r="F449" s="33" t="s">
        <v>168</v>
      </c>
      <c r="G449" s="67">
        <v>2000000</v>
      </c>
      <c r="H449" s="16"/>
    </row>
    <row r="450" spans="1:8" ht="16.5" customHeight="1">
      <c r="A450" s="50"/>
      <c r="B450" s="73"/>
      <c r="C450" s="414"/>
      <c r="D450" s="413"/>
      <c r="E450" s="192" t="s">
        <v>181</v>
      </c>
      <c r="F450" s="4" t="s">
        <v>202</v>
      </c>
      <c r="G450" s="94">
        <v>1500000</v>
      </c>
      <c r="H450" s="16"/>
    </row>
    <row r="451" spans="1:8" ht="16.5" customHeight="1">
      <c r="A451" s="50"/>
      <c r="B451" s="73"/>
      <c r="C451" s="32" t="s">
        <v>166</v>
      </c>
      <c r="D451" s="115">
        <f>G451</f>
        <v>4800000</v>
      </c>
      <c r="E451" s="191" t="s">
        <v>167</v>
      </c>
      <c r="F451" s="33" t="s">
        <v>267</v>
      </c>
      <c r="G451" s="67">
        <v>4800000</v>
      </c>
      <c r="H451" s="16"/>
    </row>
    <row r="452" spans="1:8" ht="16.5" customHeight="1">
      <c r="A452" s="50"/>
      <c r="B452" s="73"/>
      <c r="C452" s="59" t="s">
        <v>81</v>
      </c>
      <c r="D452" s="77">
        <f>G452</f>
        <v>4800000</v>
      </c>
      <c r="E452" s="185" t="s">
        <v>182</v>
      </c>
      <c r="F452" s="95" t="s">
        <v>267</v>
      </c>
      <c r="G452" s="70">
        <v>4800000</v>
      </c>
      <c r="H452" s="16"/>
    </row>
    <row r="453" spans="1:8" ht="16.5" customHeight="1">
      <c r="A453" s="50"/>
      <c r="B453" s="73"/>
      <c r="C453" s="32" t="s">
        <v>164</v>
      </c>
      <c r="D453" s="77">
        <f>G453</f>
        <v>1000000</v>
      </c>
      <c r="E453" s="191" t="s">
        <v>537</v>
      </c>
      <c r="F453" s="33"/>
      <c r="G453" s="67">
        <v>1000000</v>
      </c>
      <c r="H453" s="16"/>
    </row>
    <row r="454" spans="1:8" ht="15" customHeight="1">
      <c r="A454" s="50"/>
      <c r="B454" s="73"/>
      <c r="C454" s="449" t="s">
        <v>82</v>
      </c>
      <c r="D454" s="409">
        <f>SUM(G454:G456)</f>
        <v>5500000</v>
      </c>
      <c r="E454" s="31" t="s">
        <v>183</v>
      </c>
      <c r="F454" s="22" t="s">
        <v>580</v>
      </c>
      <c r="G454" s="104">
        <v>4500000</v>
      </c>
      <c r="H454" s="16"/>
    </row>
    <row r="455" spans="1:8" ht="15" customHeight="1">
      <c r="A455" s="50"/>
      <c r="B455" s="73"/>
      <c r="C455" s="405"/>
      <c r="D455" s="410"/>
      <c r="E455" s="191" t="s">
        <v>360</v>
      </c>
      <c r="F455" s="33" t="s">
        <v>196</v>
      </c>
      <c r="G455" s="67">
        <v>500000</v>
      </c>
      <c r="H455" s="16"/>
    </row>
    <row r="456" spans="1:8" ht="15" customHeight="1">
      <c r="A456" s="50"/>
      <c r="B456" s="73"/>
      <c r="C456" s="405"/>
      <c r="D456" s="410"/>
      <c r="E456" s="191" t="s">
        <v>421</v>
      </c>
      <c r="F456" s="33"/>
      <c r="G456" s="67">
        <v>500000</v>
      </c>
      <c r="H456" s="16"/>
    </row>
    <row r="457" spans="1:8" ht="15" customHeight="1" hidden="1">
      <c r="A457" s="390" t="s">
        <v>114</v>
      </c>
      <c r="B457" s="391"/>
      <c r="C457" s="392"/>
      <c r="D457" s="389" t="s">
        <v>111</v>
      </c>
      <c r="E457" s="455" t="s">
        <v>158</v>
      </c>
      <c r="F457" s="455"/>
      <c r="G457" s="456"/>
      <c r="H457" s="1"/>
    </row>
    <row r="458" spans="1:8" ht="15" customHeight="1" hidden="1">
      <c r="A458" s="86" t="s">
        <v>107</v>
      </c>
      <c r="B458" s="87" t="s">
        <v>108</v>
      </c>
      <c r="C458" s="87" t="s">
        <v>112</v>
      </c>
      <c r="D458" s="389"/>
      <c r="E458" s="455"/>
      <c r="F458" s="455"/>
      <c r="G458" s="456"/>
      <c r="H458" s="1"/>
    </row>
    <row r="459" spans="1:8" ht="16.5" customHeight="1">
      <c r="A459" s="288"/>
      <c r="B459" s="73"/>
      <c r="C459" s="59" t="s">
        <v>174</v>
      </c>
      <c r="D459" s="77">
        <f>G459</f>
        <v>2000000</v>
      </c>
      <c r="E459" s="185" t="s">
        <v>175</v>
      </c>
      <c r="F459" s="95"/>
      <c r="G459" s="70">
        <v>2000000</v>
      </c>
      <c r="H459" s="16"/>
    </row>
    <row r="460" spans="1:8" ht="13.5" customHeight="1">
      <c r="A460" s="288"/>
      <c r="B460" s="73"/>
      <c r="C460" s="449" t="s">
        <v>169</v>
      </c>
      <c r="D460" s="409">
        <f>SUM(G461:G474)</f>
        <v>20645700</v>
      </c>
      <c r="E460" s="31" t="s">
        <v>262</v>
      </c>
      <c r="F460" s="22"/>
      <c r="G460" s="193"/>
      <c r="H460" s="16"/>
    </row>
    <row r="461" spans="1:8" ht="13.5" customHeight="1">
      <c r="A461" s="50"/>
      <c r="B461" s="73"/>
      <c r="C461" s="405"/>
      <c r="D461" s="410"/>
      <c r="E461" s="191" t="s">
        <v>600</v>
      </c>
      <c r="F461" s="33" t="s">
        <v>197</v>
      </c>
      <c r="G461" s="67">
        <v>4800000</v>
      </c>
      <c r="H461" s="16"/>
    </row>
    <row r="462" spans="1:8" ht="13.5" customHeight="1">
      <c r="A462" s="50"/>
      <c r="B462" s="73"/>
      <c r="C462" s="405"/>
      <c r="D462" s="410"/>
      <c r="E462" s="191" t="s">
        <v>83</v>
      </c>
      <c r="F462" s="33" t="s">
        <v>361</v>
      </c>
      <c r="G462" s="67">
        <v>1800000</v>
      </c>
      <c r="H462" s="16"/>
    </row>
    <row r="463" spans="1:8" ht="13.5" customHeight="1">
      <c r="A463" s="50"/>
      <c r="B463" s="73"/>
      <c r="C463" s="405"/>
      <c r="D463" s="410"/>
      <c r="E463" s="191" t="s">
        <v>171</v>
      </c>
      <c r="F463" s="33"/>
      <c r="G463" s="194"/>
      <c r="H463" s="16"/>
    </row>
    <row r="464" spans="1:8" ht="13.5" customHeight="1">
      <c r="A464" s="50"/>
      <c r="B464" s="73"/>
      <c r="C464" s="405"/>
      <c r="D464" s="410"/>
      <c r="E464" s="191" t="s">
        <v>84</v>
      </c>
      <c r="F464" s="33" t="s">
        <v>361</v>
      </c>
      <c r="G464" s="67">
        <v>1800000</v>
      </c>
      <c r="H464" s="16"/>
    </row>
    <row r="465" spans="1:8" ht="13.5" customHeight="1">
      <c r="A465" s="50"/>
      <c r="B465" s="73"/>
      <c r="C465" s="405"/>
      <c r="D465" s="410"/>
      <c r="E465" s="191" t="s">
        <v>85</v>
      </c>
      <c r="F465" s="33" t="s">
        <v>268</v>
      </c>
      <c r="G465" s="67">
        <v>1200000</v>
      </c>
      <c r="H465" s="16"/>
    </row>
    <row r="466" spans="1:8" ht="13.5" customHeight="1">
      <c r="A466" s="50"/>
      <c r="B466" s="73"/>
      <c r="C466" s="405"/>
      <c r="D466" s="410"/>
      <c r="E466" s="191" t="s">
        <v>172</v>
      </c>
      <c r="F466" s="33" t="s">
        <v>173</v>
      </c>
      <c r="G466" s="67">
        <v>600000</v>
      </c>
      <c r="H466" s="16"/>
    </row>
    <row r="467" spans="1:8" ht="13.5" customHeight="1">
      <c r="A467" s="50"/>
      <c r="B467" s="73"/>
      <c r="C467" s="405"/>
      <c r="D467" s="410"/>
      <c r="E467" s="191" t="s">
        <v>599</v>
      </c>
      <c r="F467" s="33" t="s">
        <v>268</v>
      </c>
      <c r="G467" s="67">
        <v>1200000</v>
      </c>
      <c r="H467" s="16"/>
    </row>
    <row r="468" spans="1:8" ht="13.5" customHeight="1">
      <c r="A468" s="50"/>
      <c r="B468" s="73"/>
      <c r="C468" s="405"/>
      <c r="D468" s="410"/>
      <c r="E468" s="191" t="s">
        <v>218</v>
      </c>
      <c r="F468" s="33" t="s">
        <v>268</v>
      </c>
      <c r="G468" s="67">
        <v>1200000</v>
      </c>
      <c r="H468" s="16"/>
    </row>
    <row r="469" spans="1:8" ht="13.5" customHeight="1">
      <c r="A469" s="50"/>
      <c r="B469" s="73"/>
      <c r="C469" s="405"/>
      <c r="D469" s="410"/>
      <c r="E469" s="191" t="s">
        <v>86</v>
      </c>
      <c r="F469" s="33" t="s">
        <v>170</v>
      </c>
      <c r="G469" s="67">
        <v>1200000</v>
      </c>
      <c r="H469" s="16"/>
    </row>
    <row r="470" spans="1:8" ht="13.5" customHeight="1">
      <c r="A470" s="50"/>
      <c r="B470" s="73"/>
      <c r="C470" s="405"/>
      <c r="D470" s="410"/>
      <c r="E470" s="191" t="s">
        <v>581</v>
      </c>
      <c r="F470" s="33" t="s">
        <v>582</v>
      </c>
      <c r="G470" s="67">
        <v>576000</v>
      </c>
      <c r="H470" s="16"/>
    </row>
    <row r="471" spans="1:8" ht="13.5" customHeight="1">
      <c r="A471" s="50"/>
      <c r="B471" s="73"/>
      <c r="C471" s="405"/>
      <c r="D471" s="410"/>
      <c r="E471" s="191" t="s">
        <v>583</v>
      </c>
      <c r="F471" s="33" t="s">
        <v>170</v>
      </c>
      <c r="G471" s="67">
        <v>1200000</v>
      </c>
      <c r="H471" s="16"/>
    </row>
    <row r="472" spans="1:8" ht="13.5" customHeight="1">
      <c r="A472" s="50"/>
      <c r="B472" s="73"/>
      <c r="C472" s="405"/>
      <c r="D472" s="410"/>
      <c r="E472" s="191" t="s">
        <v>584</v>
      </c>
      <c r="F472" s="33" t="s">
        <v>173</v>
      </c>
      <c r="G472" s="67">
        <v>600000</v>
      </c>
      <c r="H472" s="16"/>
    </row>
    <row r="473" spans="1:8" ht="13.5" customHeight="1">
      <c r="A473" s="50"/>
      <c r="B473" s="73"/>
      <c r="C473" s="405"/>
      <c r="D473" s="410"/>
      <c r="E473" s="191" t="s">
        <v>207</v>
      </c>
      <c r="F473" s="33" t="s">
        <v>87</v>
      </c>
      <c r="G473" s="67">
        <v>1500000</v>
      </c>
      <c r="H473" s="16"/>
    </row>
    <row r="474" spans="1:8" ht="13.5" customHeight="1">
      <c r="A474" s="50"/>
      <c r="B474" s="73"/>
      <c r="C474" s="405"/>
      <c r="D474" s="410"/>
      <c r="E474" s="191" t="s">
        <v>208</v>
      </c>
      <c r="F474" s="33"/>
      <c r="G474" s="67">
        <v>2969700</v>
      </c>
      <c r="H474" s="16"/>
    </row>
    <row r="475" spans="1:8" ht="9.75" customHeight="1" thickBot="1">
      <c r="A475" s="324"/>
      <c r="B475" s="325"/>
      <c r="C475" s="322"/>
      <c r="D475" s="164"/>
      <c r="E475" s="420" t="s">
        <v>728</v>
      </c>
      <c r="F475" s="421"/>
      <c r="G475" s="398"/>
      <c r="H475" s="16"/>
    </row>
    <row r="476" spans="1:8" ht="21" customHeight="1">
      <c r="A476" s="383" t="s">
        <v>114</v>
      </c>
      <c r="B476" s="384"/>
      <c r="C476" s="385"/>
      <c r="D476" s="411" t="s">
        <v>111</v>
      </c>
      <c r="E476" s="381" t="s">
        <v>158</v>
      </c>
      <c r="F476" s="381"/>
      <c r="G476" s="382"/>
      <c r="H476" s="1"/>
    </row>
    <row r="477" spans="1:8" ht="21" customHeight="1" thickBot="1">
      <c r="A477" s="90" t="s">
        <v>107</v>
      </c>
      <c r="B477" s="91" t="s">
        <v>108</v>
      </c>
      <c r="C477" s="91" t="s">
        <v>112</v>
      </c>
      <c r="D477" s="412"/>
      <c r="E477" s="450"/>
      <c r="F477" s="450"/>
      <c r="G477" s="451"/>
      <c r="H477" s="1"/>
    </row>
    <row r="478" spans="1:8" ht="26.25" customHeight="1" thickTop="1">
      <c r="A478" s="50"/>
      <c r="B478" s="59" t="s">
        <v>94</v>
      </c>
      <c r="C478" s="41"/>
      <c r="D478" s="77">
        <f>G478</f>
        <v>3022300</v>
      </c>
      <c r="E478" s="185" t="s">
        <v>88</v>
      </c>
      <c r="F478" s="95"/>
      <c r="G478" s="70">
        <v>3022300</v>
      </c>
      <c r="H478" s="16"/>
    </row>
    <row r="479" spans="1:8" ht="22.5" customHeight="1">
      <c r="A479" s="18"/>
      <c r="B479" s="109" t="s">
        <v>601</v>
      </c>
      <c r="C479" s="41"/>
      <c r="D479" s="77">
        <f>D480</f>
        <v>5000000</v>
      </c>
      <c r="E479" s="185"/>
      <c r="F479" s="95"/>
      <c r="G479" s="171"/>
      <c r="H479" s="65"/>
    </row>
    <row r="480" spans="1:8" ht="15" customHeight="1">
      <c r="A480" s="18"/>
      <c r="B480" s="120"/>
      <c r="C480" s="449" t="s">
        <v>602</v>
      </c>
      <c r="D480" s="409">
        <f>SUM(G481:G482)</f>
        <v>5000000</v>
      </c>
      <c r="E480" s="31" t="s">
        <v>89</v>
      </c>
      <c r="F480" s="22"/>
      <c r="G480" s="63"/>
      <c r="H480" s="65"/>
    </row>
    <row r="481" spans="1:8" ht="15" customHeight="1">
      <c r="A481" s="102"/>
      <c r="B481" s="122"/>
      <c r="C481" s="405"/>
      <c r="D481" s="410"/>
      <c r="E481" s="191" t="s">
        <v>90</v>
      </c>
      <c r="F481" s="33"/>
      <c r="G481" s="66">
        <v>1500000</v>
      </c>
      <c r="H481" s="65"/>
    </row>
    <row r="482" spans="1:8" ht="15" customHeight="1">
      <c r="A482" s="123"/>
      <c r="B482" s="121"/>
      <c r="C482" s="414"/>
      <c r="D482" s="413"/>
      <c r="E482" s="192" t="s">
        <v>91</v>
      </c>
      <c r="F482" s="4"/>
      <c r="G482" s="75">
        <v>3500000</v>
      </c>
      <c r="H482" s="65"/>
    </row>
    <row r="483" spans="1:8" ht="27" customHeight="1">
      <c r="A483" s="485" t="s">
        <v>118</v>
      </c>
      <c r="B483" s="478"/>
      <c r="C483" s="6"/>
      <c r="D483" s="21">
        <f>SUM(G483:G483)</f>
        <v>6000000</v>
      </c>
      <c r="E483" s="31" t="s">
        <v>479</v>
      </c>
      <c r="F483" s="22"/>
      <c r="G483" s="63">
        <v>6000000</v>
      </c>
      <c r="H483" s="64"/>
    </row>
    <row r="484" spans="1:8" ht="27" customHeight="1">
      <c r="A484" s="483" t="s">
        <v>124</v>
      </c>
      <c r="B484" s="484"/>
      <c r="C484" s="59"/>
      <c r="D484" s="77">
        <f>G484</f>
        <v>46000000</v>
      </c>
      <c r="E484" s="185" t="s">
        <v>92</v>
      </c>
      <c r="F484" s="95"/>
      <c r="G484" s="171">
        <v>46000000</v>
      </c>
      <c r="H484" s="65"/>
    </row>
    <row r="485" spans="1:8" ht="27" customHeight="1" thickBot="1">
      <c r="A485" s="480" t="s">
        <v>93</v>
      </c>
      <c r="B485" s="481"/>
      <c r="C485" s="482"/>
      <c r="D485" s="78">
        <f>D81+D125+D399+D428+D483+D484</f>
        <v>1518000000</v>
      </c>
      <c r="E485" s="195"/>
      <c r="F485" s="98"/>
      <c r="G485" s="79"/>
      <c r="H485" s="65"/>
    </row>
    <row r="486" spans="1:7" ht="33.75" customHeight="1">
      <c r="A486" s="1"/>
      <c r="B486" s="1"/>
      <c r="C486" s="1"/>
      <c r="D486" s="80"/>
      <c r="E486" s="27"/>
      <c r="F486" s="33"/>
      <c r="G486" s="81"/>
    </row>
  </sheetData>
  <mergeCells count="170">
    <mergeCell ref="D476:D477"/>
    <mergeCell ref="E476:G477"/>
    <mergeCell ref="D441:D445"/>
    <mergeCell ref="C441:C445"/>
    <mergeCell ref="D454:D456"/>
    <mergeCell ref="C454:C456"/>
    <mergeCell ref="E475:G475"/>
    <mergeCell ref="E446:G446"/>
    <mergeCell ref="E457:G458"/>
    <mergeCell ref="D460:D474"/>
    <mergeCell ref="C382:C396"/>
    <mergeCell ref="E368:G369"/>
    <mergeCell ref="D397:D398"/>
    <mergeCell ref="E439:G440"/>
    <mergeCell ref="C426:C427"/>
    <mergeCell ref="D299:D300"/>
    <mergeCell ref="C299:C300"/>
    <mergeCell ref="A368:C368"/>
    <mergeCell ref="D301:D302"/>
    <mergeCell ref="C311:C312"/>
    <mergeCell ref="D336:D337"/>
    <mergeCell ref="C31:C37"/>
    <mergeCell ref="B433:C433"/>
    <mergeCell ref="C419:C422"/>
    <mergeCell ref="D401:D405"/>
    <mergeCell ref="A304:C304"/>
    <mergeCell ref="D304:D305"/>
    <mergeCell ref="D338:D353"/>
    <mergeCell ref="C401:C402"/>
    <mergeCell ref="A278:C278"/>
    <mergeCell ref="C430:C432"/>
    <mergeCell ref="B419:B422"/>
    <mergeCell ref="C198:C211"/>
    <mergeCell ref="D144:D157"/>
    <mergeCell ref="D382:D396"/>
    <mergeCell ref="C255:C260"/>
    <mergeCell ref="D255:D260"/>
    <mergeCell ref="D295:D297"/>
    <mergeCell ref="C295:C297"/>
    <mergeCell ref="D286:D294"/>
    <mergeCell ref="A407:C407"/>
    <mergeCell ref="A485:C485"/>
    <mergeCell ref="A484:B484"/>
    <mergeCell ref="A483:B483"/>
    <mergeCell ref="C434:C436"/>
    <mergeCell ref="C437:C438"/>
    <mergeCell ref="A457:C457"/>
    <mergeCell ref="A439:C439"/>
    <mergeCell ref="A476:C476"/>
    <mergeCell ref="C460:C474"/>
    <mergeCell ref="C86:C87"/>
    <mergeCell ref="B126:C126"/>
    <mergeCell ref="D86:D87"/>
    <mergeCell ref="A180:C180"/>
    <mergeCell ref="D122:D123"/>
    <mergeCell ref="A142:C142"/>
    <mergeCell ref="D142:D143"/>
    <mergeCell ref="A107:C107"/>
    <mergeCell ref="D163:D165"/>
    <mergeCell ref="D97:D99"/>
    <mergeCell ref="E142:G143"/>
    <mergeCell ref="E212:G213"/>
    <mergeCell ref="D167:D179"/>
    <mergeCell ref="D278:D279"/>
    <mergeCell ref="D198:D211"/>
    <mergeCell ref="D245:D246"/>
    <mergeCell ref="E198:F198"/>
    <mergeCell ref="E197:G197"/>
    <mergeCell ref="E211:G211"/>
    <mergeCell ref="E278:G279"/>
    <mergeCell ref="C286:C294"/>
    <mergeCell ref="E245:G246"/>
    <mergeCell ref="E274:G275"/>
    <mergeCell ref="D265:D273"/>
    <mergeCell ref="A274:C274"/>
    <mergeCell ref="D274:D275"/>
    <mergeCell ref="C265:C273"/>
    <mergeCell ref="D212:D213"/>
    <mergeCell ref="A245:C245"/>
    <mergeCell ref="E215:F215"/>
    <mergeCell ref="E228:G228"/>
    <mergeCell ref="E243:G243"/>
    <mergeCell ref="A212:C212"/>
    <mergeCell ref="E49:G50"/>
    <mergeCell ref="D180:D181"/>
    <mergeCell ref="E180:G181"/>
    <mergeCell ref="E79:G80"/>
    <mergeCell ref="G86:G87"/>
    <mergeCell ref="E86:F87"/>
    <mergeCell ref="A77:G77"/>
    <mergeCell ref="E107:G108"/>
    <mergeCell ref="D158:D162"/>
    <mergeCell ref="D100:D102"/>
    <mergeCell ref="A21:B21"/>
    <mergeCell ref="A7:G7"/>
    <mergeCell ref="A17:G17"/>
    <mergeCell ref="A19:C19"/>
    <mergeCell ref="E19:G20"/>
    <mergeCell ref="D19:D20"/>
    <mergeCell ref="D22:D23"/>
    <mergeCell ref="D127:D141"/>
    <mergeCell ref="C22:C23"/>
    <mergeCell ref="C127:C141"/>
    <mergeCell ref="A49:C49"/>
    <mergeCell ref="D49:D50"/>
    <mergeCell ref="D31:D37"/>
    <mergeCell ref="D88:D92"/>
    <mergeCell ref="C88:C92"/>
    <mergeCell ref="C122:C123"/>
    <mergeCell ref="E304:G305"/>
    <mergeCell ref="E319:G319"/>
    <mergeCell ref="E427:G427"/>
    <mergeCell ref="D370:D381"/>
    <mergeCell ref="E397:E398"/>
    <mergeCell ref="G397:G398"/>
    <mergeCell ref="E423:G424"/>
    <mergeCell ref="D414:D418"/>
    <mergeCell ref="D407:D408"/>
    <mergeCell ref="E407:G408"/>
    <mergeCell ref="E336:G337"/>
    <mergeCell ref="D320:D335"/>
    <mergeCell ref="E438:G438"/>
    <mergeCell ref="D430:D432"/>
    <mergeCell ref="E437:F437"/>
    <mergeCell ref="D426:D427"/>
    <mergeCell ref="D109:D114"/>
    <mergeCell ref="C409:C410"/>
    <mergeCell ref="D94:D96"/>
    <mergeCell ref="C97:C99"/>
    <mergeCell ref="D103:D106"/>
    <mergeCell ref="C103:C106"/>
    <mergeCell ref="D354:D367"/>
    <mergeCell ref="D368:D369"/>
    <mergeCell ref="C403:C404"/>
    <mergeCell ref="A336:C336"/>
    <mergeCell ref="D448:D450"/>
    <mergeCell ref="C448:C450"/>
    <mergeCell ref="D437:D438"/>
    <mergeCell ref="D434:D436"/>
    <mergeCell ref="D439:D440"/>
    <mergeCell ref="B64:B66"/>
    <mergeCell ref="D480:D482"/>
    <mergeCell ref="C480:C482"/>
    <mergeCell ref="D457:D458"/>
    <mergeCell ref="C411:C412"/>
    <mergeCell ref="A423:C423"/>
    <mergeCell ref="D423:D424"/>
    <mergeCell ref="D419:D422"/>
    <mergeCell ref="D409:D413"/>
    <mergeCell ref="C415:C416"/>
    <mergeCell ref="B22:B23"/>
    <mergeCell ref="E406:G406"/>
    <mergeCell ref="D27:D29"/>
    <mergeCell ref="C27:C29"/>
    <mergeCell ref="E141:G141"/>
    <mergeCell ref="E157:G157"/>
    <mergeCell ref="C150:C151"/>
    <mergeCell ref="A79:C79"/>
    <mergeCell ref="A76:C76"/>
    <mergeCell ref="D107:D108"/>
    <mergeCell ref="C38:C43"/>
    <mergeCell ref="E353:G353"/>
    <mergeCell ref="E381:G381"/>
    <mergeCell ref="D38:D43"/>
    <mergeCell ref="D79:D80"/>
    <mergeCell ref="D64:D66"/>
    <mergeCell ref="C64:C66"/>
    <mergeCell ref="C118:C119"/>
    <mergeCell ref="D118:D119"/>
    <mergeCell ref="C314:C315"/>
  </mergeCells>
  <printOptions/>
  <pageMargins left="0.5511811023622047" right="0" top="0.31496062992125984" bottom="0.31496062992125984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김미라</dc:creator>
  <cp:keywords/>
  <dc:description/>
  <cp:lastModifiedBy>Apple</cp:lastModifiedBy>
  <cp:lastPrinted>2005-01-06T02:14:37Z</cp:lastPrinted>
  <dcterms:created xsi:type="dcterms:W3CDTF">2000-07-04T06:59:56Z</dcterms:created>
  <dcterms:modified xsi:type="dcterms:W3CDTF">2005-01-29T00:28:05Z</dcterms:modified>
  <cp:category/>
  <cp:version/>
  <cp:contentType/>
  <cp:contentStatus/>
</cp:coreProperties>
</file>